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charts/chart72.xml" ContentType="application/vnd.openxmlformats-officedocument.drawingml.chart+xml"/>
  <Override PartName="/xl/charts/style72.xml" ContentType="application/vnd.ms-office.chartstyle+xml"/>
  <Override PartName="/xl/charts/colors72.xml" ContentType="application/vnd.ms-office.chartcolorstyle+xml"/>
  <Override PartName="/xl/charts/chart73.xml" ContentType="application/vnd.openxmlformats-officedocument.drawingml.chart+xml"/>
  <Override PartName="/xl/charts/style73.xml" ContentType="application/vnd.ms-office.chartstyle+xml"/>
  <Override PartName="/xl/charts/colors73.xml" ContentType="application/vnd.ms-office.chartcolorstyle+xml"/>
  <Override PartName="/xl/charts/chart74.xml" ContentType="application/vnd.openxmlformats-officedocument.drawingml.chart+xml"/>
  <Override PartName="/xl/charts/style74.xml" ContentType="application/vnd.ms-office.chartstyle+xml"/>
  <Override PartName="/xl/charts/colors74.xml" ContentType="application/vnd.ms-office.chartcolorstyle+xml"/>
  <Override PartName="/xl/charts/chart75.xml" ContentType="application/vnd.openxmlformats-officedocument.drawingml.chart+xml"/>
  <Override PartName="/xl/charts/style75.xml" ContentType="application/vnd.ms-office.chartstyle+xml"/>
  <Override PartName="/xl/charts/colors75.xml" ContentType="application/vnd.ms-office.chartcolorstyle+xml"/>
  <Override PartName="/xl/charts/chart76.xml" ContentType="application/vnd.openxmlformats-officedocument.drawingml.chart+xml"/>
  <Override PartName="/xl/charts/style76.xml" ContentType="application/vnd.ms-office.chartstyle+xml"/>
  <Override PartName="/xl/charts/colors76.xml" ContentType="application/vnd.ms-office.chartcolorstyle+xml"/>
  <Override PartName="/xl/charts/chart77.xml" ContentType="application/vnd.openxmlformats-officedocument.drawingml.chart+xml"/>
  <Override PartName="/xl/charts/style77.xml" ContentType="application/vnd.ms-office.chartstyle+xml"/>
  <Override PartName="/xl/charts/colors77.xml" ContentType="application/vnd.ms-office.chartcolorstyle+xml"/>
  <Override PartName="/xl/charts/chart78.xml" ContentType="application/vnd.openxmlformats-officedocument.drawingml.chart+xml"/>
  <Override PartName="/xl/charts/style78.xml" ContentType="application/vnd.ms-office.chartstyle+xml"/>
  <Override PartName="/xl/charts/colors78.xml" ContentType="application/vnd.ms-office.chartcolorstyle+xml"/>
  <Override PartName="/xl/charts/chart79.xml" ContentType="application/vnd.openxmlformats-officedocument.drawingml.chart+xml"/>
  <Override PartName="/xl/charts/style79.xml" ContentType="application/vnd.ms-office.chartstyle+xml"/>
  <Override PartName="/xl/charts/colors79.xml" ContentType="application/vnd.ms-office.chartcolorstyle+xml"/>
  <Override PartName="/xl/charts/chart80.xml" ContentType="application/vnd.openxmlformats-officedocument.drawingml.chart+xml"/>
  <Override PartName="/xl/charts/style80.xml" ContentType="application/vnd.ms-office.chartstyle+xml"/>
  <Override PartName="/xl/charts/colors80.xml" ContentType="application/vnd.ms-office.chartcolorstyle+xml"/>
  <Override PartName="/xl/charts/chart81.xml" ContentType="application/vnd.openxmlformats-officedocument.drawingml.chart+xml"/>
  <Override PartName="/xl/charts/style81.xml" ContentType="application/vnd.ms-office.chartstyle+xml"/>
  <Override PartName="/xl/charts/colors81.xml" ContentType="application/vnd.ms-office.chartcolorstyle+xml"/>
  <Override PartName="/xl/charts/chart82.xml" ContentType="application/vnd.openxmlformats-officedocument.drawingml.chart+xml"/>
  <Override PartName="/xl/charts/style82.xml" ContentType="application/vnd.ms-office.chartstyle+xml"/>
  <Override PartName="/xl/charts/colors82.xml" ContentType="application/vnd.ms-office.chartcolorstyle+xml"/>
  <Override PartName="/xl/charts/chart83.xml" ContentType="application/vnd.openxmlformats-officedocument.drawingml.chart+xml"/>
  <Override PartName="/xl/charts/style83.xml" ContentType="application/vnd.ms-office.chartstyle+xml"/>
  <Override PartName="/xl/charts/colors83.xml" ContentType="application/vnd.ms-office.chartcolorstyle+xml"/>
  <Override PartName="/xl/charts/chart84.xml" ContentType="application/vnd.openxmlformats-officedocument.drawingml.chart+xml"/>
  <Override PartName="/xl/charts/style84.xml" ContentType="application/vnd.ms-office.chartstyle+xml"/>
  <Override PartName="/xl/charts/colors84.xml" ContentType="application/vnd.ms-office.chartcolorstyle+xml"/>
  <Override PartName="/xl/charts/chart85.xml" ContentType="application/vnd.openxmlformats-officedocument.drawingml.chart+xml"/>
  <Override PartName="/xl/charts/style85.xml" ContentType="application/vnd.ms-office.chartstyle+xml"/>
  <Override PartName="/xl/charts/colors85.xml" ContentType="application/vnd.ms-office.chartcolorstyle+xml"/>
  <Override PartName="/xl/charts/chart86.xml" ContentType="application/vnd.openxmlformats-officedocument.drawingml.chart+xml"/>
  <Override PartName="/xl/charts/style86.xml" ContentType="application/vnd.ms-office.chartstyle+xml"/>
  <Override PartName="/xl/charts/colors86.xml" ContentType="application/vnd.ms-office.chartcolorstyle+xml"/>
  <Override PartName="/xl/charts/chart87.xml" ContentType="application/vnd.openxmlformats-officedocument.drawingml.chart+xml"/>
  <Override PartName="/xl/charts/style87.xml" ContentType="application/vnd.ms-office.chartstyle+xml"/>
  <Override PartName="/xl/charts/colors87.xml" ContentType="application/vnd.ms-office.chartcolorstyle+xml"/>
  <Override PartName="/xl/charts/chart88.xml" ContentType="application/vnd.openxmlformats-officedocument.drawingml.chart+xml"/>
  <Override PartName="/xl/charts/style88.xml" ContentType="application/vnd.ms-office.chartstyle+xml"/>
  <Override PartName="/xl/charts/colors88.xml" ContentType="application/vnd.ms-office.chartcolorstyle+xml"/>
  <Override PartName="/xl/charts/chart89.xml" ContentType="application/vnd.openxmlformats-officedocument.drawingml.chart+xml"/>
  <Override PartName="/xl/charts/style89.xml" ContentType="application/vnd.ms-office.chartstyle+xml"/>
  <Override PartName="/xl/charts/colors89.xml" ContentType="application/vnd.ms-office.chartcolorstyle+xml"/>
  <Override PartName="/xl/charts/chart90.xml" ContentType="application/vnd.openxmlformats-officedocument.drawingml.chart+xml"/>
  <Override PartName="/xl/charts/style90.xml" ContentType="application/vnd.ms-office.chartstyle+xml"/>
  <Override PartName="/xl/charts/colors90.xml" ContentType="application/vnd.ms-office.chartcolorstyle+xml"/>
  <Override PartName="/xl/charts/chart91.xml" ContentType="application/vnd.openxmlformats-officedocument.drawingml.chart+xml"/>
  <Override PartName="/xl/charts/style91.xml" ContentType="application/vnd.ms-office.chartstyle+xml"/>
  <Override PartName="/xl/charts/colors91.xml" ContentType="application/vnd.ms-office.chartcolorstyle+xml"/>
  <Override PartName="/xl/charts/chart92.xml" ContentType="application/vnd.openxmlformats-officedocument.drawingml.chart+xml"/>
  <Override PartName="/xl/charts/style92.xml" ContentType="application/vnd.ms-office.chartstyle+xml"/>
  <Override PartName="/xl/charts/colors92.xml" ContentType="application/vnd.ms-office.chartcolorstyle+xml"/>
  <Override PartName="/xl/charts/chart93.xml" ContentType="application/vnd.openxmlformats-officedocument.drawingml.chart+xml"/>
  <Override PartName="/xl/charts/style93.xml" ContentType="application/vnd.ms-office.chartstyle+xml"/>
  <Override PartName="/xl/charts/colors93.xml" ContentType="application/vnd.ms-office.chartcolorstyle+xml"/>
  <Override PartName="/xl/charts/chart94.xml" ContentType="application/vnd.openxmlformats-officedocument.drawingml.chart+xml"/>
  <Override PartName="/xl/charts/style94.xml" ContentType="application/vnd.ms-office.chartstyle+xml"/>
  <Override PartName="/xl/charts/colors94.xml" ContentType="application/vnd.ms-office.chartcolorstyle+xml"/>
  <Override PartName="/xl/charts/chart95.xml" ContentType="application/vnd.openxmlformats-officedocument.drawingml.chart+xml"/>
  <Override PartName="/xl/charts/style95.xml" ContentType="application/vnd.ms-office.chartstyle+xml"/>
  <Override PartName="/xl/charts/colors95.xml" ContentType="application/vnd.ms-office.chartcolorstyle+xml"/>
  <Override PartName="/xl/charts/chart96.xml" ContentType="application/vnd.openxmlformats-officedocument.drawingml.chart+xml"/>
  <Override PartName="/xl/charts/style96.xml" ContentType="application/vnd.ms-office.chartstyle+xml"/>
  <Override PartName="/xl/charts/colors96.xml" ContentType="application/vnd.ms-office.chartcolorstyle+xml"/>
  <Override PartName="/xl/charts/chart97.xml" ContentType="application/vnd.openxmlformats-officedocument.drawingml.chart+xml"/>
  <Override PartName="/xl/charts/style97.xml" ContentType="application/vnd.ms-office.chartstyle+xml"/>
  <Override PartName="/xl/charts/colors97.xml" ContentType="application/vnd.ms-office.chartcolorstyle+xml"/>
  <Override PartName="/xl/charts/chart98.xml" ContentType="application/vnd.openxmlformats-officedocument.drawingml.chart+xml"/>
  <Override PartName="/xl/charts/style98.xml" ContentType="application/vnd.ms-office.chartstyle+xml"/>
  <Override PartName="/xl/charts/colors98.xml" ContentType="application/vnd.ms-office.chartcolorstyle+xml"/>
  <Override PartName="/xl/charts/chart99.xml" ContentType="application/vnd.openxmlformats-officedocument.drawingml.chart+xml"/>
  <Override PartName="/xl/charts/style99.xml" ContentType="application/vnd.ms-office.chartstyle+xml"/>
  <Override PartName="/xl/charts/colors99.xml" ContentType="application/vnd.ms-office.chartcolorstyle+xml"/>
  <Override PartName="/xl/charts/chart100.xml" ContentType="application/vnd.openxmlformats-officedocument.drawingml.chart+xml"/>
  <Override PartName="/xl/charts/style100.xml" ContentType="application/vnd.ms-office.chartstyle+xml"/>
  <Override PartName="/xl/charts/colors100.xml" ContentType="application/vnd.ms-office.chartcolorstyle+xml"/>
  <Override PartName="/xl/charts/chart101.xml" ContentType="application/vnd.openxmlformats-officedocument.drawingml.chart+xml"/>
  <Override PartName="/xl/charts/style101.xml" ContentType="application/vnd.ms-office.chartstyle+xml"/>
  <Override PartName="/xl/charts/colors101.xml" ContentType="application/vnd.ms-office.chartcolorstyle+xml"/>
  <Override PartName="/xl/charts/chart102.xml" ContentType="application/vnd.openxmlformats-officedocument.drawingml.chart+xml"/>
  <Override PartName="/xl/charts/style102.xml" ContentType="application/vnd.ms-office.chartstyle+xml"/>
  <Override PartName="/xl/charts/colors102.xml" ContentType="application/vnd.ms-office.chartcolorstyle+xml"/>
  <Override PartName="/xl/charts/chart103.xml" ContentType="application/vnd.openxmlformats-officedocument.drawingml.chart+xml"/>
  <Override PartName="/xl/charts/style103.xml" ContentType="application/vnd.ms-office.chartstyle+xml"/>
  <Override PartName="/xl/charts/colors103.xml" ContentType="application/vnd.ms-office.chartcolorstyle+xml"/>
  <Override PartName="/xl/charts/chart104.xml" ContentType="application/vnd.openxmlformats-officedocument.drawingml.chart+xml"/>
  <Override PartName="/xl/charts/style104.xml" ContentType="application/vnd.ms-office.chartstyle+xml"/>
  <Override PartName="/xl/charts/colors104.xml" ContentType="application/vnd.ms-office.chartcolorstyle+xml"/>
  <Override PartName="/xl/charts/chart105.xml" ContentType="application/vnd.openxmlformats-officedocument.drawingml.chart+xml"/>
  <Override PartName="/xl/charts/style105.xml" ContentType="application/vnd.ms-office.chartstyle+xml"/>
  <Override PartName="/xl/charts/colors105.xml" ContentType="application/vnd.ms-office.chartcolorstyle+xml"/>
  <Override PartName="/xl/charts/chart106.xml" ContentType="application/vnd.openxmlformats-officedocument.drawingml.chart+xml"/>
  <Override PartName="/xl/charts/style106.xml" ContentType="application/vnd.ms-office.chartstyle+xml"/>
  <Override PartName="/xl/charts/colors106.xml" ContentType="application/vnd.ms-office.chartcolorstyle+xml"/>
  <Override PartName="/xl/charts/chart107.xml" ContentType="application/vnd.openxmlformats-officedocument.drawingml.chart+xml"/>
  <Override PartName="/xl/charts/style107.xml" ContentType="application/vnd.ms-office.chartstyle+xml"/>
  <Override PartName="/xl/charts/colors107.xml" ContentType="application/vnd.ms-office.chartcolorstyle+xml"/>
  <Override PartName="/xl/charts/chart108.xml" ContentType="application/vnd.openxmlformats-officedocument.drawingml.chart+xml"/>
  <Override PartName="/xl/charts/style108.xml" ContentType="application/vnd.ms-office.chartstyle+xml"/>
  <Override PartName="/xl/charts/colors108.xml" ContentType="application/vnd.ms-office.chartcolorstyle+xml"/>
  <Override PartName="/xl/charts/chart109.xml" ContentType="application/vnd.openxmlformats-officedocument.drawingml.chart+xml"/>
  <Override PartName="/xl/charts/style109.xml" ContentType="application/vnd.ms-office.chartstyle+xml"/>
  <Override PartName="/xl/charts/colors109.xml" ContentType="application/vnd.ms-office.chartcolorstyle+xml"/>
  <Override PartName="/xl/charts/chart110.xml" ContentType="application/vnd.openxmlformats-officedocument.drawingml.chart+xml"/>
  <Override PartName="/xl/charts/style110.xml" ContentType="application/vnd.ms-office.chartstyle+xml"/>
  <Override PartName="/xl/charts/colors110.xml" ContentType="application/vnd.ms-office.chartcolorstyle+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4.xml" ContentType="application/vnd.openxmlformats-officedocument.spreadsheetml.externalLink+xml"/>
  <Override PartName="/xl/calcChain.xml" ContentType="application/vnd.openxmlformats-officedocument.spreadsheetml.calcChain+xml"/>
  <Override PartName="/xl/externalLinks/externalLink3.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https://elxisgroup.sharepoint.com/sites/IJGCH/Shared Documents/Manuscripts-MISC files/IJGCH-S216/"/>
    </mc:Choice>
  </mc:AlternateContent>
  <xr:revisionPtr revIDLastSave="0" documentId="8_{FC09B205-A9E0-48E4-BA58-E7E90BB819FA}" xr6:coauthVersionLast="47" xr6:coauthVersionMax="47" xr10:uidLastSave="{00000000-0000-0000-0000-000000000000}"/>
  <bookViews>
    <workbookView xWindow="-120" yWindow="-120" windowWidth="29040" windowHeight="15840" xr2:uid="{9B41129D-0A15-4F31-BF31-6B8197FAA2B7}"/>
  </bookViews>
  <sheets>
    <sheet name="Synthesis" sheetId="1" r:id="rId1"/>
  </sheets>
  <externalReferences>
    <externalReference r:id="rId2"/>
    <externalReference r:id="rId3"/>
    <externalReference r:id="rId4"/>
    <externalReference r:id="rId5"/>
  </externalReferences>
  <definedNames>
    <definedName name="_xlnm._FilterDatabase" localSheetId="0" hidden="1">Synthesis!$A$1:$AQ$428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424" i="1" l="1"/>
  <c r="U424" i="1"/>
  <c r="S424" i="1"/>
  <c r="U418" i="1"/>
  <c r="W418" i="1" s="1"/>
  <c r="S418" i="1"/>
  <c r="U410" i="1"/>
  <c r="W410" i="1" s="1"/>
  <c r="S410" i="1"/>
  <c r="U404" i="1"/>
  <c r="W404" i="1" s="1"/>
  <c r="S404" i="1"/>
  <c r="W398" i="1"/>
  <c r="U398" i="1"/>
  <c r="S398" i="1"/>
  <c r="U389" i="1"/>
  <c r="W389" i="1" s="1"/>
  <c r="S389" i="1"/>
  <c r="S381" i="1"/>
  <c r="W377" i="1"/>
  <c r="U377" i="1"/>
  <c r="S377" i="1"/>
  <c r="U369" i="1"/>
  <c r="W369" i="1" s="1"/>
  <c r="S369" i="1"/>
  <c r="W361" i="1"/>
  <c r="U361" i="1"/>
  <c r="S361" i="1"/>
  <c r="W353" i="1"/>
  <c r="U353" i="1"/>
  <c r="S353" i="1"/>
  <c r="W343" i="1"/>
  <c r="U343" i="1"/>
  <c r="S343" i="1"/>
  <c r="U338" i="1"/>
  <c r="W338" i="1" s="1"/>
  <c r="S338" i="1"/>
  <c r="U333" i="1"/>
  <c r="W333" i="1" s="1"/>
  <c r="S333" i="1"/>
  <c r="U328" i="1"/>
  <c r="W328" i="1" s="1"/>
  <c r="S328" i="1"/>
  <c r="V326" i="1"/>
  <c r="V325" i="1"/>
  <c r="V323" i="1"/>
  <c r="V322" i="1"/>
  <c r="V320" i="1"/>
  <c r="V319" i="1"/>
  <c r="V317" i="1"/>
  <c r="V316" i="1"/>
  <c r="V314" i="1"/>
  <c r="V313" i="1"/>
  <c r="V311" i="1"/>
  <c r="V310" i="1"/>
  <c r="W304" i="1"/>
  <c r="V304" i="1"/>
  <c r="S304" i="1"/>
  <c r="W298" i="1"/>
  <c r="V298" i="1"/>
  <c r="S298" i="1"/>
  <c r="W292" i="1"/>
  <c r="V292" i="1"/>
  <c r="S292" i="1"/>
  <c r="W286" i="1"/>
  <c r="V286" i="1"/>
  <c r="S286" i="1"/>
  <c r="W281" i="1"/>
  <c r="U281" i="1"/>
  <c r="S281" i="1"/>
  <c r="U276" i="1"/>
  <c r="W276" i="1" s="1"/>
  <c r="S276" i="1"/>
  <c r="W270" i="1"/>
  <c r="U270" i="1"/>
  <c r="S270" i="1"/>
  <c r="L270" i="1"/>
  <c r="K270" i="1"/>
  <c r="U264" i="1"/>
  <c r="W264" i="1" s="1"/>
  <c r="S264" i="1"/>
  <c r="L264" i="1"/>
  <c r="K264" i="1"/>
  <c r="W258" i="1"/>
  <c r="U258" i="1"/>
  <c r="S258" i="1"/>
  <c r="L258" i="1"/>
  <c r="K258" i="1"/>
  <c r="U252" i="1"/>
  <c r="W252" i="1" s="1"/>
  <c r="S252" i="1"/>
  <c r="O252" i="1"/>
  <c r="L252" i="1"/>
  <c r="K252" i="1"/>
  <c r="S244" i="1"/>
  <c r="L244" i="1"/>
  <c r="K244" i="1"/>
  <c r="S236" i="1"/>
  <c r="L236" i="1"/>
  <c r="K236" i="1"/>
  <c r="S228" i="1"/>
  <c r="L228" i="1"/>
  <c r="K228" i="1"/>
  <c r="S220" i="1"/>
  <c r="L220" i="1"/>
  <c r="K220" i="1"/>
  <c r="W217" i="1"/>
  <c r="U217" i="1"/>
  <c r="S217" i="1"/>
  <c r="L217" i="1"/>
  <c r="K217" i="1"/>
  <c r="U214" i="1"/>
  <c r="W214" i="1" s="1"/>
  <c r="S214" i="1"/>
  <c r="L214" i="1"/>
  <c r="K214" i="1"/>
  <c r="S210" i="1"/>
  <c r="L210" i="1"/>
  <c r="K210" i="1"/>
  <c r="S207" i="1"/>
  <c r="L207" i="1"/>
  <c r="K207" i="1"/>
  <c r="S203" i="1"/>
  <c r="L203" i="1"/>
  <c r="K203" i="1"/>
  <c r="S197" i="1"/>
  <c r="L197" i="1"/>
  <c r="K197" i="1"/>
  <c r="S193" i="1"/>
  <c r="L193" i="1"/>
  <c r="K193" i="1"/>
  <c r="W186" i="1"/>
  <c r="S186" i="1"/>
  <c r="L186" i="1"/>
  <c r="K186" i="1"/>
  <c r="U180" i="1"/>
  <c r="W180" i="1" s="1"/>
  <c r="S180" i="1"/>
  <c r="L180" i="1"/>
  <c r="K180" i="1"/>
  <c r="S173" i="1"/>
  <c r="L173" i="1"/>
  <c r="K173" i="1"/>
  <c r="S169" i="1"/>
  <c r="L169" i="1"/>
  <c r="K169" i="1"/>
  <c r="S167" i="1"/>
  <c r="L167" i="1"/>
  <c r="K167" i="1"/>
  <c r="S165" i="1"/>
  <c r="L165" i="1"/>
  <c r="K165" i="1"/>
  <c r="W164" i="1"/>
  <c r="S164" i="1"/>
  <c r="L164" i="1"/>
  <c r="K164" i="1"/>
  <c r="W163" i="1"/>
  <c r="S163" i="1"/>
  <c r="L163" i="1"/>
  <c r="K163" i="1"/>
  <c r="U157" i="1"/>
  <c r="W157" i="1" s="1"/>
  <c r="S157" i="1"/>
  <c r="L157" i="1"/>
  <c r="K157" i="1"/>
  <c r="W153" i="1"/>
  <c r="U153" i="1"/>
  <c r="R153" i="1"/>
  <c r="S153" i="1" s="1"/>
  <c r="O153" i="1"/>
  <c r="L153" i="1"/>
  <c r="K153" i="1"/>
  <c r="U149" i="1"/>
  <c r="W149" i="1" s="1"/>
  <c r="R149" i="1"/>
  <c r="O149" i="1"/>
  <c r="S149" i="1" s="1"/>
  <c r="L149" i="1"/>
  <c r="K149" i="1"/>
  <c r="W145" i="1"/>
  <c r="U145" i="1"/>
  <c r="S145" i="1"/>
  <c r="R145" i="1"/>
  <c r="O145" i="1"/>
  <c r="L145" i="1"/>
  <c r="K145" i="1"/>
  <c r="W141" i="1"/>
  <c r="U141" i="1"/>
  <c r="R141" i="1"/>
  <c r="S141" i="1" s="1"/>
  <c r="O141" i="1"/>
  <c r="L141" i="1"/>
  <c r="K141" i="1"/>
  <c r="W137" i="1"/>
  <c r="U137" i="1"/>
  <c r="R137" i="1"/>
  <c r="O137" i="1"/>
  <c r="S137" i="1" s="1"/>
  <c r="L137" i="1"/>
  <c r="K137" i="1"/>
  <c r="U133" i="1"/>
  <c r="W133" i="1" s="1"/>
  <c r="S133" i="1"/>
  <c r="R133" i="1"/>
  <c r="O133" i="1"/>
  <c r="L133" i="1"/>
  <c r="K133" i="1"/>
  <c r="U129" i="1"/>
  <c r="W129" i="1" s="1"/>
  <c r="S129" i="1"/>
  <c r="R129" i="1"/>
  <c r="L129" i="1"/>
  <c r="K129" i="1"/>
  <c r="W125" i="1"/>
  <c r="U125" i="1"/>
  <c r="R125" i="1"/>
  <c r="S125" i="1" s="1"/>
  <c r="L125" i="1"/>
  <c r="K125" i="1"/>
  <c r="W120" i="1"/>
  <c r="S120" i="1"/>
  <c r="W117" i="1"/>
  <c r="S117" i="1"/>
  <c r="L117" i="1"/>
  <c r="K117" i="1"/>
  <c r="W114" i="1"/>
  <c r="S114" i="1"/>
  <c r="L114" i="1"/>
  <c r="K114" i="1"/>
  <c r="W109" i="1"/>
  <c r="S109" i="1"/>
  <c r="L109" i="1"/>
  <c r="K109" i="1"/>
  <c r="W106" i="1"/>
  <c r="U106" i="1"/>
  <c r="S106" i="1"/>
  <c r="L106" i="1"/>
  <c r="K106" i="1"/>
  <c r="U103" i="1"/>
  <c r="W103" i="1" s="1"/>
  <c r="S103" i="1"/>
  <c r="L103" i="1"/>
  <c r="K103" i="1"/>
  <c r="W100" i="1"/>
  <c r="U100" i="1"/>
  <c r="S100" i="1"/>
  <c r="L100" i="1"/>
  <c r="K100" i="1"/>
  <c r="U97" i="1"/>
  <c r="W97" i="1" s="1"/>
  <c r="S97" i="1"/>
  <c r="L97" i="1"/>
  <c r="K97" i="1"/>
  <c r="W92" i="1"/>
  <c r="U92" i="1"/>
  <c r="S92" i="1"/>
  <c r="L92" i="1"/>
  <c r="K92" i="1"/>
  <c r="W87" i="1"/>
  <c r="U87" i="1"/>
  <c r="S87" i="1"/>
  <c r="L87" i="1"/>
  <c r="K87" i="1"/>
  <c r="S85" i="1"/>
  <c r="L85" i="1"/>
  <c r="K85" i="1"/>
  <c r="S83" i="1"/>
  <c r="L83" i="1"/>
  <c r="K83" i="1"/>
  <c r="S81" i="1"/>
  <c r="L81" i="1"/>
  <c r="K81" i="1"/>
  <c r="S79" i="1"/>
  <c r="L79" i="1"/>
  <c r="K79" i="1"/>
  <c r="AD78" i="1"/>
  <c r="AD77" i="1"/>
  <c r="S77" i="1"/>
  <c r="L77" i="1"/>
  <c r="K77" i="1"/>
  <c r="AD76" i="1"/>
  <c r="AD75" i="1"/>
  <c r="S75" i="1"/>
  <c r="L75" i="1"/>
  <c r="K75" i="1"/>
  <c r="AD74" i="1"/>
  <c r="AD73" i="1"/>
  <c r="S73" i="1"/>
  <c r="L73" i="1"/>
  <c r="K73" i="1"/>
  <c r="AD72" i="1"/>
  <c r="AD71" i="1"/>
  <c r="S71" i="1"/>
  <c r="L71" i="1"/>
  <c r="K71" i="1"/>
  <c r="AD70" i="1"/>
  <c r="AD69" i="1"/>
  <c r="S69" i="1"/>
  <c r="L69" i="1"/>
  <c r="K69" i="1"/>
  <c r="S66" i="1"/>
  <c r="L66" i="1"/>
  <c r="K66" i="1"/>
  <c r="S63" i="1"/>
  <c r="L63" i="1"/>
  <c r="K63" i="1"/>
  <c r="S61" i="1"/>
  <c r="L61" i="1"/>
  <c r="K61" i="1"/>
  <c r="S59" i="1"/>
  <c r="L59" i="1"/>
  <c r="K59" i="1"/>
  <c r="AD58" i="1"/>
  <c r="W58" i="1"/>
  <c r="S58" i="1"/>
  <c r="L58" i="1"/>
  <c r="K58" i="1"/>
  <c r="AD57" i="1"/>
  <c r="W57" i="1"/>
  <c r="S57" i="1"/>
  <c r="L57" i="1"/>
  <c r="K57" i="1"/>
  <c r="AK56" i="1"/>
  <c r="AD56" i="1"/>
  <c r="W56" i="1"/>
  <c r="S56" i="1"/>
  <c r="L56" i="1"/>
  <c r="K56" i="1"/>
  <c r="AK55" i="1"/>
  <c r="AD55" i="1"/>
  <c r="W55" i="1"/>
  <c r="S55" i="1"/>
  <c r="L55" i="1"/>
  <c r="K55" i="1"/>
  <c r="AD54" i="1"/>
  <c r="W54" i="1"/>
  <c r="S54" i="1"/>
  <c r="L54" i="1"/>
  <c r="K54" i="1"/>
  <c r="AD53" i="1"/>
  <c r="W53" i="1"/>
  <c r="S53" i="1"/>
  <c r="L53" i="1"/>
  <c r="K53" i="1"/>
  <c r="AD52" i="1"/>
  <c r="W52" i="1"/>
  <c r="S52" i="1"/>
  <c r="L52" i="1"/>
  <c r="K52" i="1"/>
  <c r="AD51" i="1"/>
  <c r="W51" i="1"/>
  <c r="S51" i="1"/>
  <c r="L51" i="1"/>
  <c r="K51" i="1"/>
  <c r="AK50" i="1"/>
  <c r="AD50" i="1"/>
  <c r="W50" i="1"/>
  <c r="S50" i="1"/>
  <c r="L50" i="1"/>
  <c r="K50" i="1"/>
  <c r="AK49" i="1"/>
  <c r="AD49" i="1"/>
  <c r="W49" i="1"/>
  <c r="S49" i="1"/>
  <c r="L49" i="1"/>
  <c r="K49" i="1"/>
  <c r="AK48" i="1"/>
  <c r="AD48" i="1"/>
  <c r="W48" i="1"/>
  <c r="S48" i="1"/>
  <c r="L48" i="1"/>
  <c r="K48" i="1"/>
  <c r="AK47" i="1"/>
  <c r="AD47" i="1"/>
  <c r="W47" i="1"/>
  <c r="S47" i="1"/>
  <c r="L47" i="1"/>
  <c r="K47" i="1"/>
  <c r="AK46" i="1"/>
  <c r="AD46" i="1"/>
  <c r="W46" i="1"/>
  <c r="S46" i="1"/>
  <c r="L46" i="1"/>
  <c r="K46" i="1"/>
  <c r="AK45" i="1"/>
  <c r="AD45" i="1"/>
  <c r="S45" i="1"/>
  <c r="L45" i="1"/>
  <c r="K45" i="1"/>
  <c r="AK44" i="1"/>
  <c r="AD44" i="1"/>
  <c r="S44" i="1"/>
  <c r="L44" i="1"/>
  <c r="K44" i="1"/>
  <c r="AK43" i="1"/>
  <c r="AD43" i="1"/>
  <c r="S43" i="1"/>
  <c r="L43" i="1"/>
  <c r="K43" i="1"/>
  <c r="AD42" i="1"/>
  <c r="S42" i="1"/>
  <c r="L42" i="1"/>
  <c r="K42" i="1"/>
  <c r="AD41" i="1"/>
  <c r="S41" i="1"/>
  <c r="L41" i="1"/>
  <c r="K41" i="1"/>
  <c r="AD40" i="1"/>
  <c r="S40" i="1"/>
  <c r="L40" i="1"/>
  <c r="K40" i="1"/>
  <c r="AD39" i="1"/>
  <c r="S39" i="1"/>
  <c r="L39" i="1"/>
  <c r="K39" i="1"/>
  <c r="S36" i="1"/>
  <c r="S33" i="1"/>
  <c r="S30" i="1"/>
  <c r="S27" i="1"/>
  <c r="U21" i="1"/>
  <c r="W21" i="1" s="1"/>
  <c r="S21" i="1"/>
  <c r="L21" i="1"/>
  <c r="K21" i="1"/>
  <c r="AA16" i="1"/>
  <c r="AA15" i="1"/>
  <c r="S14" i="1"/>
  <c r="L14" i="1"/>
  <c r="K14" i="1"/>
  <c r="AA9" i="1"/>
  <c r="AA8" i="1"/>
  <c r="S7" i="1"/>
  <c r="L7" i="1"/>
  <c r="K7" i="1"/>
  <c r="S2" i="1"/>
</calcChain>
</file>

<file path=xl/sharedStrings.xml><?xml version="1.0" encoding="utf-8"?>
<sst xmlns="http://schemas.openxmlformats.org/spreadsheetml/2006/main" count="1947" uniqueCount="628">
  <si>
    <t>Record number</t>
  </si>
  <si>
    <t>Reference</t>
  </si>
  <si>
    <t>Contact person</t>
  </si>
  <si>
    <t>Sponsor</t>
  </si>
  <si>
    <t>Structure type</t>
  </si>
  <si>
    <t>Location</t>
  </si>
  <si>
    <t>Country</t>
  </si>
  <si>
    <t>pile #</t>
  </si>
  <si>
    <t>Soil type</t>
  </si>
  <si>
    <t>Lateral Load-deflection Curve</t>
  </si>
  <si>
    <t>Maximum Lateral Load (kN)</t>
  </si>
  <si>
    <t>Maximum Lateral Deflection (mm)</t>
  </si>
  <si>
    <t>Hou (kN)</t>
  </si>
  <si>
    <t>Pile type (installation)</t>
  </si>
  <si>
    <t>B(m)</t>
  </si>
  <si>
    <t>W(m)</t>
  </si>
  <si>
    <t>t(mm)</t>
  </si>
  <si>
    <t>L(m)</t>
  </si>
  <si>
    <t>L/B</t>
  </si>
  <si>
    <t>E(kN/m2)</t>
  </si>
  <si>
    <t>I(m4)</t>
  </si>
  <si>
    <t>I(mm4)</t>
  </si>
  <si>
    <t>EI(kNm2)</t>
  </si>
  <si>
    <t>Depth (m) and soil type</t>
  </si>
  <si>
    <t>Depth of water table (m)</t>
  </si>
  <si>
    <t>γ (kN/m3)</t>
  </si>
  <si>
    <t>φ (°)</t>
  </si>
  <si>
    <t>k (MN/m3)</t>
  </si>
  <si>
    <t>Su (kPa)</t>
  </si>
  <si>
    <t>ε50</t>
  </si>
  <si>
    <t>μs</t>
  </si>
  <si>
    <t>PMT PL(kN/m2)</t>
  </si>
  <si>
    <t>PMT E0(MN/m2)</t>
  </si>
  <si>
    <t>PI</t>
  </si>
  <si>
    <t>Kc = Es/Su</t>
  </si>
  <si>
    <t>SPT</t>
  </si>
  <si>
    <t>CPT qt (kPa)</t>
  </si>
  <si>
    <t>CPT u (kPa)</t>
  </si>
  <si>
    <t>Vs (m/s)</t>
  </si>
  <si>
    <t>Strength reduction factor</t>
  </si>
  <si>
    <t>Modulous of Elasticity (ksi)</t>
  </si>
  <si>
    <t>COMMENT</t>
  </si>
  <si>
    <t>Liang, R., Ehab S. Shatnawi, and Jamal Nusairat. "Hyperbolic p-y criterion for cohesive soils." Jordan J. Civ. Eng 1.1 (2007): 38-58.</t>
  </si>
  <si>
    <t>Liang</t>
  </si>
  <si>
    <t>Inner Belt Bridge, Cleveland, Ohio, USA</t>
  </si>
  <si>
    <t>USA</t>
  </si>
  <si>
    <t>Clay</t>
  </si>
  <si>
    <t>Bored pile circular</t>
  </si>
  <si>
    <t>0-4</t>
  </si>
  <si>
    <t>Fill clay</t>
  </si>
  <si>
    <t>n/a</t>
  </si>
  <si>
    <t>4.0-12.0</t>
  </si>
  <si>
    <t>Silty clay</t>
  </si>
  <si>
    <t>12.0-16.0</t>
  </si>
  <si>
    <t>Stiff silty clay</t>
  </si>
  <si>
    <t>-</t>
  </si>
  <si>
    <t>16.0-38.0</t>
  </si>
  <si>
    <t>Hard clay</t>
  </si>
  <si>
    <t>38.0-48.0</t>
  </si>
  <si>
    <t>Gravel</t>
  </si>
  <si>
    <t>Huang, An-Bin, et al. "Effects of construction on laterally loaded pile groups." Journal of geotechnical and geoenvironmental engineering 127.5 (2001): 385-397.</t>
  </si>
  <si>
    <t>Huang, An-Bin</t>
  </si>
  <si>
    <t>Chiayi, Taiwan</t>
  </si>
  <si>
    <t>Taiwan</t>
  </si>
  <si>
    <t>Sand</t>
  </si>
  <si>
    <t>0-3.0</t>
  </si>
  <si>
    <t>Fine sandy silt</t>
  </si>
  <si>
    <t>3.0-8.0</t>
  </si>
  <si>
    <t>Silty fine sand</t>
  </si>
  <si>
    <t>8.0-12.0</t>
  </si>
  <si>
    <t>12.0-17.0</t>
  </si>
  <si>
    <t>17.0-25.0</t>
  </si>
  <si>
    <t>Clayey silts</t>
  </si>
  <si>
    <t>25.0-32.0</t>
  </si>
  <si>
    <t>32.0-43.0</t>
  </si>
  <si>
    <t>Driven pile circular</t>
  </si>
  <si>
    <t xml:space="preserve">Janoyan, Kerop D., John W. Wallace, and Jonathan P. Stewart. "Full-scale cyclic lateral load test of reinforced concrete pier-column." ACI structural journal 103.2 (2006): 178. APA </t>
  </si>
  <si>
    <t>Janoyan</t>
  </si>
  <si>
    <t>Hawthorne, California, USA</t>
  </si>
  <si>
    <t>0-1.5</t>
  </si>
  <si>
    <t>fill. Silty, clayey sands</t>
  </si>
  <si>
    <t>Qt</t>
  </si>
  <si>
    <t>1.5-4.0</t>
  </si>
  <si>
    <t>Silty Sandy Clay</t>
  </si>
  <si>
    <t>4.0-4.6</t>
  </si>
  <si>
    <t>Silt with fine sands</t>
  </si>
  <si>
    <t>4.6-7.6</t>
  </si>
  <si>
    <t>7.6-8.8</t>
  </si>
  <si>
    <t>silty medium to fine-grained Sand</t>
  </si>
  <si>
    <t>8.8-15.2</t>
  </si>
  <si>
    <t>sligtly silty Clay</t>
  </si>
  <si>
    <t>Hokmabadi, A. S., A. Fakher, and B. Fatahi. "Full scale lateral behaviour of monopiles in granular marine soils." Marine Structures 29.1 (2012): 198-210.</t>
  </si>
  <si>
    <t>Hokmabadi</t>
  </si>
  <si>
    <t>Pars Special Economic Energy Zone Area, Asalouyeh, IRAN</t>
  </si>
  <si>
    <t>Iran</t>
  </si>
  <si>
    <t>#1</t>
  </si>
  <si>
    <t>Driven steel pile</t>
  </si>
  <si>
    <t>0.0-8.0</t>
  </si>
  <si>
    <t>&gt;50</t>
  </si>
  <si>
    <t>8.0-21.0</t>
  </si>
  <si>
    <t>Sand and gravel</t>
  </si>
  <si>
    <t>21.0-30.0</t>
  </si>
  <si>
    <t>Sand stone</t>
  </si>
  <si>
    <t>#2</t>
  </si>
  <si>
    <t>#3</t>
  </si>
  <si>
    <t>#4</t>
  </si>
  <si>
    <t>Donthireddy, Srinivas. Simple pressuremeter approach to lateral loads on piles. Diss. Texas A&amp;M University, 1995.</t>
  </si>
  <si>
    <t>Briaud</t>
  </si>
  <si>
    <t>Edmonton, Canada</t>
  </si>
  <si>
    <t>Canada</t>
  </si>
  <si>
    <t>U4</t>
  </si>
  <si>
    <t>0.0-25.0</t>
  </si>
  <si>
    <t>Clay Fill over Sand</t>
  </si>
  <si>
    <t>Driven steel pipe piles, closed end, filled with concrete, 9.5-mm-thick wall</t>
  </si>
  <si>
    <t>C1</t>
  </si>
  <si>
    <t>C2</t>
  </si>
  <si>
    <t>C3</t>
  </si>
  <si>
    <t>New Orleans, USA</t>
  </si>
  <si>
    <t>TPU</t>
  </si>
  <si>
    <t>Driven Timber</t>
  </si>
  <si>
    <t>Sand Fill Over Clay</t>
  </si>
  <si>
    <t>Timber</t>
  </si>
  <si>
    <t>CPU</t>
  </si>
  <si>
    <t>Driven prestressed concrete</t>
  </si>
  <si>
    <t>CPI</t>
  </si>
  <si>
    <t>Steel pipe, closed end, 10-mm-thick wall</t>
  </si>
  <si>
    <t>Little, Robert L., and Jean-Louis Briaud. Full scale cyclic lateral load tests on six single piles in sand. No. TAMU-RR-5640. TEXAS A AND M UNIV COLLEGE STATION DEPT OF CIVIL ENGINEERING, 1988.</t>
  </si>
  <si>
    <t>Baytown, Texas, USA</t>
  </si>
  <si>
    <t>pile 2</t>
  </si>
  <si>
    <t>0.0-40.0</t>
  </si>
  <si>
    <t>Medium dense Sand</t>
  </si>
  <si>
    <t>P.25</t>
  </si>
  <si>
    <t>Steel pipe, closed end, 16-mm-thick wall</t>
  </si>
  <si>
    <t>pile 3</t>
  </si>
  <si>
    <t>0.0-35.0</t>
  </si>
  <si>
    <t>Matlock, H., and R. L. Tucker. "Lateral-load tests of an instrumented pile at Sabine, Texas." A Report to Shell Development Company, Houston (1961).;Smith, Trevor David. Pressuremeter design method for single piles subjected to static lateral load. Diss. Texas A &amp; M University, 1983.</t>
  </si>
  <si>
    <t xml:space="preserve">Matlodk and Tucker (1961); Smith (1983)
</t>
  </si>
  <si>
    <t>Sabine, Texas, USA</t>
  </si>
  <si>
    <t>0.0-15.0</t>
  </si>
  <si>
    <t>Steel pipe, open end, 16-mm-thick wall</t>
  </si>
  <si>
    <t>Lake Austin, Texas, USA</t>
  </si>
  <si>
    <t>Steel pipe, closed end, 15-mm-thick wall</t>
  </si>
  <si>
    <t>Kasch, Vernon R., et al. Lateral load test of a drilled shaft in clay. No. FHWA-TX-77-211-1 Intrm Rpt.. 1977.; Smith (1983)</t>
  </si>
  <si>
    <t>Kasch</t>
  </si>
  <si>
    <t>Texas A&amp;M Uni., TX, USA</t>
  </si>
  <si>
    <t>0.0-10.0</t>
  </si>
  <si>
    <t>Bored reinforced concrete</t>
  </si>
  <si>
    <t>Holloway, George L., et al. Field test and preliminary design method for laterally loaded drilled shafts in clay. No. FHWATX78-211-2 Intrm Rpt.. 1978.; Smith (1983)</t>
  </si>
  <si>
    <t>Holloway et al. (1983)</t>
  </si>
  <si>
    <t>O'Neill, Michael W., and Todd Wayne Dunnavant. A study of the effects of scale, velocity, and cyclic degradability on laterally loaded single piles in overconsolidated clay. University of Houston, Department of Civil Engineering, 1984.; Makarim, Chaidir Anwar. "PRESSUREMETER METHOD FOR SINGLE PILES SUBJECTED TO CYCLIC LATERAL LOADS IN OVERCONSOLIDATED CLAY." (1986): 4991-4991.</t>
  </si>
  <si>
    <t>O'Neil and Dunnavant (1984); Makarim and Briaud (1986)</t>
  </si>
  <si>
    <t>Uni. Of Houston, TX, USA</t>
  </si>
  <si>
    <t>Steel pipe, open end, 9.3-mm-thick wall</t>
  </si>
  <si>
    <t>Tucker, Larry M., and Jean-Louis Briaud. Analysis of the pile load test program at the lock and dam 26 replacement project. No. TAMU-RR-4690F. TEXAS A AND M UNIV COLLEGE STATION DEPT OF CIVIL ENGINEERING, 1988.</t>
  </si>
  <si>
    <t>Briaud et al. (1987)</t>
  </si>
  <si>
    <t>Lock &amp; Dam, TX, USA</t>
  </si>
  <si>
    <t>3-12</t>
  </si>
  <si>
    <t>Driven H pile 14 x 73</t>
  </si>
  <si>
    <t>34;42 below 40ft</t>
  </si>
  <si>
    <t>p. 20</t>
  </si>
  <si>
    <t>H pile 14 x 73</t>
  </si>
  <si>
    <t>3-13</t>
  </si>
  <si>
    <t>Woodward Clyde Consultants (1979); Smith, Trevor David. Pressuremeter design method for single piles subjected to static lateral load. Diss. Texas A &amp; M University, 1983.</t>
  </si>
  <si>
    <t>Woodward Clyde Consultants (1979); Smith (1983)</t>
  </si>
  <si>
    <t>T3?</t>
  </si>
  <si>
    <t>0.0-20.0</t>
  </si>
  <si>
    <t>T4?</t>
  </si>
  <si>
    <t>Steel pipe, open end, 9.5-mm-thick wall</t>
  </si>
  <si>
    <t>Soil Mechanics, Inc. (1983);Smith, Trevor David. Pressuremeter design method for single piles subjected to static lateral load. Diss. Texas A &amp; M University, 1983.</t>
  </si>
  <si>
    <t>Soil Mechanics, Inc. (1983); Smith (1983)</t>
  </si>
  <si>
    <t>Baguelin, Francois, et al. "Expansion of cylindrical probes in cohesive soils." Journal of Soil Mechanics &amp; Foundations Div 98.Sm 11 (1972).</t>
  </si>
  <si>
    <t>Baguelin and Jezequel (1972)</t>
  </si>
  <si>
    <t>Plancoet, France</t>
  </si>
  <si>
    <t>France</t>
  </si>
  <si>
    <t>Silt/Clay</t>
  </si>
  <si>
    <t>Ruesta, Pedro F., and Frank C. Townsend. "Evaluation of laterally loaded pile group at Roosevelt Bridge." Journal of Geotechnical and Geoenvironmental Engineering 123.12 (1997): 1153-1161.</t>
  </si>
  <si>
    <t>Ruesta</t>
  </si>
  <si>
    <t>Stuart, FL, USA</t>
  </si>
  <si>
    <t>pier 16 North (a)</t>
  </si>
  <si>
    <t>0.0-4.0</t>
  </si>
  <si>
    <t>under sea level</t>
  </si>
  <si>
    <t>P.2</t>
  </si>
  <si>
    <t>4.0-14.0</t>
  </si>
  <si>
    <t>Cemented Sand</t>
  </si>
  <si>
    <t>pier 16 North (b)</t>
  </si>
  <si>
    <t>Cho, K. H., Clark, S. C., Keaney, B. D., Gabr, M. A., &amp; Borden, R. H. (2001). Laterally loaded drilled shafts embedded in soft rock. Transportation Research Record: Journal of the Transportation Research Board, 1772(1), 3-11.</t>
  </si>
  <si>
    <t xml:space="preserve"> Rocky Mount, North Carolina, USA</t>
  </si>
  <si>
    <t>short</t>
  </si>
  <si>
    <t>0.0-1.5</t>
  </si>
  <si>
    <t>Orange to LT. Brown Silty Sandy Clay</t>
  </si>
  <si>
    <t>1.5-2.0</t>
  </si>
  <si>
    <t>Orange and Black coarse Sand</t>
  </si>
  <si>
    <t>2.0-6.0</t>
  </si>
  <si>
    <t>Soft Weathered Rock</t>
  </si>
  <si>
    <t>&gt;100</t>
  </si>
  <si>
    <t>Soft Rock, Max working pressures is 30000 kPa</t>
  </si>
  <si>
    <t>long</t>
  </si>
  <si>
    <t>Ismael, N. F. (2010). Behavior of Step Tapered Bored Piles in Sand under Static Lateral Loading. Journal of Geotechnical and Geoenvironmental Engineering, 136(5), 669-676.</t>
  </si>
  <si>
    <t>Ismael, N. F.</t>
  </si>
  <si>
    <t>Jleeb-Al-Shuyoukh, kuwait</t>
  </si>
  <si>
    <t>Kuwait</t>
  </si>
  <si>
    <t>Bored pile, tappered</t>
  </si>
  <si>
    <t>0.0-5.0</t>
  </si>
  <si>
    <t>Brown dry silty sand</t>
  </si>
  <si>
    <t>5.0-8.0</t>
  </si>
  <si>
    <t>Dense to very dense fine to medium brown sand with silt</t>
  </si>
  <si>
    <t>#5</t>
  </si>
  <si>
    <t>Juirnarongrit, T., &amp; Ashford, S. A. (2004). Lateral load behavior of cast-in-drilled-hole piles in weakly cemented sand. Transportation Research Record: Journal of the Transportation Research Board, 1868(1), 190-198.</t>
  </si>
  <si>
    <t>Juirnarongrit</t>
  </si>
  <si>
    <t>University of California, San Diego, USA</t>
  </si>
  <si>
    <t>0.4m</t>
  </si>
  <si>
    <t>0.0-6.0</t>
  </si>
  <si>
    <t>Brown gray medium dense weakly cemented clayey to silty sand (SC &amp; SM)</t>
  </si>
  <si>
    <t>below 18.0 m</t>
  </si>
  <si>
    <t>rebar used</t>
  </si>
  <si>
    <t>6.0-18.0</t>
  </si>
  <si>
    <t>0.6m</t>
  </si>
  <si>
    <t>0.9m</t>
  </si>
  <si>
    <t>1.2m</t>
  </si>
  <si>
    <t>Lemnitzer, Anne, et al. "Nonlinear efficiency of bored pile group under lateral loading." Journal of geotechnical and geoenvironmental engineering 136.12 (2010): 1673-1685.</t>
  </si>
  <si>
    <t>Lemnitzer, Anne, et al (2010)</t>
  </si>
  <si>
    <t>Fixed Head</t>
  </si>
  <si>
    <t>0.0-4.5</t>
  </si>
  <si>
    <t>Fill, includes concrete and asphalt debris</t>
  </si>
  <si>
    <t>20*</t>
  </si>
  <si>
    <t>p.6</t>
  </si>
  <si>
    <t>4.5-9.5</t>
  </si>
  <si>
    <t>silty sandy Clay</t>
  </si>
  <si>
    <t>9.5-12.5</t>
  </si>
  <si>
    <t>fine Sands, Silt</t>
  </si>
  <si>
    <t>12.5-21.5</t>
  </si>
  <si>
    <t>21.5-26.5</t>
  </si>
  <si>
    <t>Flagpole</t>
  </si>
  <si>
    <t>Lutenegger, Alan J., and Gerald A. Miller. "Behavior of laterally loaded drilled shafts in stiff soil." (1993).</t>
  </si>
  <si>
    <t>Lutenegger</t>
  </si>
  <si>
    <t>University of Massachusetts campus in Amherst, Massachusetts, USA</t>
  </si>
  <si>
    <t>0.51x1.52</t>
  </si>
  <si>
    <t>0.0-1.2</t>
  </si>
  <si>
    <t>Brown Mixed clayey sand and silt</t>
  </si>
  <si>
    <t>1.2-3.0</t>
  </si>
  <si>
    <t>Gray to Brown mottled clayey silt</t>
  </si>
  <si>
    <t>3.0-5.0</t>
  </si>
  <si>
    <t>Varved clay</t>
  </si>
  <si>
    <t>0.51x2.44</t>
  </si>
  <si>
    <t>not enough data</t>
  </si>
  <si>
    <t>0.61x1.52</t>
  </si>
  <si>
    <t>0.61x2.44</t>
  </si>
  <si>
    <t>Jeong, Sangseom, et al. "Cyclic lateral load tests of offshore large diameter piles of Incheon Bridge in marine clay." The Seventeenth International Offshore and Polar Engineering Conference. International Society of Offshore and Polar Engineers, 2007.</t>
  </si>
  <si>
    <t>Jeong</t>
  </si>
  <si>
    <t>Samsung</t>
  </si>
  <si>
    <t>Bridge</t>
  </si>
  <si>
    <t>Incheon Birdge, Incheon, South Korea</t>
  </si>
  <si>
    <t>South Korea</t>
  </si>
  <si>
    <t>LT1</t>
  </si>
  <si>
    <t>0.0-18.0</t>
  </si>
  <si>
    <t>18.0-22.0</t>
  </si>
  <si>
    <t>22.0-30.0</t>
  </si>
  <si>
    <t>Weathered Soil</t>
  </si>
  <si>
    <t>30.0-37.0</t>
  </si>
  <si>
    <t>Weathered Rock</t>
  </si>
  <si>
    <t>Unconfined compression strength=25000kPa;Emass=2500000kPa</t>
  </si>
  <si>
    <t>37.0-45.0</t>
  </si>
  <si>
    <t>Soft Rock</t>
  </si>
  <si>
    <t>Unconfined compression strength=37000kPa;Emass=5000000kPa</t>
  </si>
  <si>
    <t>LT2</t>
  </si>
  <si>
    <t>0.0-19.0</t>
  </si>
  <si>
    <t>19.0-25.0</t>
  </si>
  <si>
    <t>25.0-30.0</t>
  </si>
  <si>
    <t>LT3</t>
  </si>
  <si>
    <t>ultimate tensile strengths of 490 MPa and 703 Mpa</t>
  </si>
  <si>
    <t>LT4</t>
  </si>
  <si>
    <t>Naramore, S. A., and F. Y. Feng. "Field tests of large diameter drilled shafts part I-lateral loads." ReportNo. FHWA/CA/SD-88/02, California Department of Transportation, Sacramento, California (1990).</t>
  </si>
  <si>
    <t>Naramore, S. A.</t>
  </si>
  <si>
    <t>Hawtrone, California, USA</t>
  </si>
  <si>
    <t>ShaftA</t>
  </si>
  <si>
    <t>0.0-4.6</t>
  </si>
  <si>
    <t>p.29</t>
  </si>
  <si>
    <t>5.8-13.1</t>
  </si>
  <si>
    <t>13.1-15.5</t>
  </si>
  <si>
    <t>15.5-21.3</t>
  </si>
  <si>
    <t>ShaftB</t>
  </si>
  <si>
    <t>0.0-3.8</t>
  </si>
  <si>
    <t>3.8-5.5</t>
  </si>
  <si>
    <t>5.5-16.3</t>
  </si>
  <si>
    <t>16.3-21.3</t>
  </si>
  <si>
    <t>Kahle, Kevin James, and Dan A. Brown. "Performance of Laterally Loaded Drilled Sockets Founded in Weathered Quartzite." (2002).</t>
  </si>
  <si>
    <t>Kevin James</t>
  </si>
  <si>
    <t>Spring Villa, Alabama, USA</t>
  </si>
  <si>
    <t>0.0-0.5</t>
  </si>
  <si>
    <t>Stiff Clay</t>
  </si>
  <si>
    <t>weathered rock</t>
  </si>
  <si>
    <t>0.5-1.5</t>
  </si>
  <si>
    <t>soft Rock</t>
  </si>
  <si>
    <t>1.5-2.5</t>
  </si>
  <si>
    <t>2.5-5.5</t>
  </si>
  <si>
    <t>C4</t>
  </si>
  <si>
    <t>F2</t>
  </si>
  <si>
    <t>F3</t>
  </si>
  <si>
    <t>F4</t>
  </si>
  <si>
    <t>Rinne, E., Thompson, J., and Vanderpool, W. (1996). “I-15/U.S. 95 Load Test Program Las Vegas, Nevada,” Proj. No. 31-215903-07A, Kleinfelder, Inc.</t>
  </si>
  <si>
    <t>Rinne</t>
  </si>
  <si>
    <t>Las Vegas, Nevada, USA</t>
  </si>
  <si>
    <t>5.0-9.0</t>
  </si>
  <si>
    <t>9.0-13.5</t>
  </si>
  <si>
    <t>13.5-21.0</t>
  </si>
  <si>
    <t>Caliche</t>
  </si>
  <si>
    <t>21.0-35.0</t>
  </si>
  <si>
    <t>35.0-37.0</t>
  </si>
  <si>
    <t>Macklin, P. and Chou, N. (1988). “A Lateral Load Test on Seven Foot Diameter Caissons,” Foundation Engineering, Vol. 2, 1122-1131.</t>
  </si>
  <si>
    <t>Macklin</t>
  </si>
  <si>
    <t>Glenwood Canyon, Colorado, USA</t>
  </si>
  <si>
    <t>East</t>
  </si>
  <si>
    <t>0.0-12.0</t>
  </si>
  <si>
    <t>Very dense Sand, gravel, cobbles</t>
  </si>
  <si>
    <t>West</t>
  </si>
  <si>
    <t>Adams, J. and Radhakrishna, H. (1973). “The Lateral Capacity of Deep Augered Footings,” Proc. 8th Intl. Conf. on Soil Mechanics and Foundation Engineering, Moscow, Vol. 2.1, 1-8</t>
  </si>
  <si>
    <t>Adams</t>
  </si>
  <si>
    <t>London, ON, Canada</t>
  </si>
  <si>
    <t>Loose silty Sand</t>
  </si>
  <si>
    <t>1.5-6.7</t>
  </si>
  <si>
    <t>compact fine to medium Sand</t>
  </si>
  <si>
    <t>Ishikawa (1985). "Study on lateral resistance of large diameter pile", 土木試驗所月報. (In Japanese)</t>
  </si>
  <si>
    <t>Ishikawa</t>
  </si>
  <si>
    <t>Japan</t>
  </si>
  <si>
    <t>A site</t>
  </si>
  <si>
    <t>Ec=2.55x10^5;Es=2.1x10^7;n=8.2</t>
  </si>
  <si>
    <t>I1=4.19E8;I2=4E8</t>
  </si>
  <si>
    <t>4.0-6.0</t>
  </si>
  <si>
    <t>Sand Stone</t>
  </si>
  <si>
    <t>6.0-11.0</t>
  </si>
  <si>
    <t>Weatherd Shale</t>
  </si>
  <si>
    <t>11.0-20.0</t>
  </si>
  <si>
    <t>Shale</t>
  </si>
  <si>
    <t>B site</t>
  </si>
  <si>
    <t>Ec=4.0x10^5;Es=2.0x10^6;n=5.0</t>
  </si>
  <si>
    <t>0.0-2.2</t>
  </si>
  <si>
    <t>Silt</t>
  </si>
  <si>
    <t>2.2-3.5</t>
  </si>
  <si>
    <t>3.5-5.2</t>
  </si>
  <si>
    <t>Medium Sand</t>
  </si>
  <si>
    <t>5.2-7.1</t>
  </si>
  <si>
    <t>7.1-10.7</t>
  </si>
  <si>
    <t>10.7-13.5</t>
  </si>
  <si>
    <t>Fine Sand</t>
  </si>
  <si>
    <t>13.5-25.0</t>
  </si>
  <si>
    <t>C site</t>
  </si>
  <si>
    <t>10.0-19.1</t>
  </si>
  <si>
    <t>19.1-22.5</t>
  </si>
  <si>
    <t>22.5-25.5</t>
  </si>
  <si>
    <t>Coarse Sand</t>
  </si>
  <si>
    <t>25.5-29.0</t>
  </si>
  <si>
    <t>29.0-40.0</t>
  </si>
  <si>
    <t>Sandy stone</t>
  </si>
  <si>
    <t>D site</t>
  </si>
  <si>
    <t>4.0-19.0</t>
  </si>
  <si>
    <t>19.0-22.4</t>
  </si>
  <si>
    <t>22.4-27.7</t>
  </si>
  <si>
    <t>27.7-29.2</t>
  </si>
  <si>
    <t>Silty Sandy</t>
  </si>
  <si>
    <t>29.2-31.1</t>
  </si>
  <si>
    <t>31.1-35.0</t>
  </si>
  <si>
    <t>Gravel with Sand</t>
  </si>
  <si>
    <t>E site</t>
  </si>
  <si>
    <t>Ec=2.9x10^5;Es=2.1x10^6;n=7.24</t>
  </si>
  <si>
    <t>8.0-29.0</t>
  </si>
  <si>
    <t>Fine Sand with Clay</t>
  </si>
  <si>
    <t>29.0-36.0</t>
  </si>
  <si>
    <t>Sand with Gravel</t>
  </si>
  <si>
    <t>36.0-48.0</t>
  </si>
  <si>
    <t>Volcanic fine Sand</t>
  </si>
  <si>
    <t>F site</t>
  </si>
  <si>
    <t>12.0-20.0</t>
  </si>
  <si>
    <t>20.0-28.0</t>
  </si>
  <si>
    <t>28.0-35.0</t>
  </si>
  <si>
    <t>Sandy Clay</t>
  </si>
  <si>
    <t>35.0-67.0</t>
  </si>
  <si>
    <t>67.0-78.0</t>
  </si>
  <si>
    <t>William Billiet and Jeffrey Sewell (2014). "Dulles Corridor Metrorail
Project – Phase 2 Package A" Load Test Report of Aerial Guideway Load Test Program, Loudon and Fairfax County, Virginia</t>
  </si>
  <si>
    <t>Billiet</t>
  </si>
  <si>
    <t>Loudon and Fairfax County, VA, USA</t>
  </si>
  <si>
    <t>LTS-1</t>
  </si>
  <si>
    <t>Bored pile with permanent casing</t>
  </si>
  <si>
    <t>0.0-3.0</t>
  </si>
  <si>
    <t>rebar used with permanent casing, embedded in rock</t>
  </si>
  <si>
    <t>3.0-5.6</t>
  </si>
  <si>
    <t>5.6-7.5</t>
  </si>
  <si>
    <t>7.5-16.8</t>
  </si>
  <si>
    <t>weak rock</t>
  </si>
  <si>
    <t>LTS-2</t>
  </si>
  <si>
    <t>0.0-2.4</t>
  </si>
  <si>
    <t>2.4-3.0</t>
  </si>
  <si>
    <t>3.0-10.7</t>
  </si>
  <si>
    <t>LTS-3</t>
  </si>
  <si>
    <t>0.0-1.1</t>
  </si>
  <si>
    <t>1.1-2.3</t>
  </si>
  <si>
    <t>2.3-3.2</t>
  </si>
  <si>
    <t>3.2-9.1</t>
  </si>
  <si>
    <t>Castelli, Raymond J., and Ke Fan. "Lateral Load Test Results on Drilled Shafts in Marl at Jacksonville, Florida." Deep Foundations 2002: An International Perspective on Theory, Design, Construction, and Performance. 2002. 824-835</t>
  </si>
  <si>
    <t>Castelli</t>
  </si>
  <si>
    <t>I-95 Fuller Warren Bridge</t>
  </si>
  <si>
    <t>Jacksonville, FL, USA</t>
  </si>
  <si>
    <t>LLT-1</t>
  </si>
  <si>
    <t>0.0(-21.0)-2.0(-23.0)</t>
  </si>
  <si>
    <t xml:space="preserve">dense clayey silty fine sand </t>
  </si>
  <si>
    <t>2.0(-23.0)-6.0(-27.0)</t>
  </si>
  <si>
    <t>very dense clayey silty fine sand</t>
  </si>
  <si>
    <t>6.0(-27.0)-11.0(32.0)</t>
  </si>
  <si>
    <t>silty fine sand</t>
  </si>
  <si>
    <t>LLT-2</t>
  </si>
  <si>
    <t>Alfredas Daugiala (2015) "Geotechnical Nominal Resistance Test Results for Lateral Test on Drilled Shafts S-3 &amp; S-4 for the Kosciuszko Bridge Project – Phase 1". Report No. 0042-TI-002-001. NewYork City.</t>
  </si>
  <si>
    <t xml:space="preserve">Castelli, Raymond </t>
  </si>
  <si>
    <t xml:space="preserve">Kosciuszko Bridge </t>
  </si>
  <si>
    <t>New York, NY, USA</t>
  </si>
  <si>
    <t>S3</t>
  </si>
  <si>
    <t>0.0-9.1</t>
  </si>
  <si>
    <t>rebar used with permanent casing</t>
  </si>
  <si>
    <t>9.1-12.2</t>
  </si>
  <si>
    <t>12.2-18.3</t>
  </si>
  <si>
    <t>18.3-22.9</t>
  </si>
  <si>
    <t>22.9-27.4</t>
  </si>
  <si>
    <t>27.4-36.6</t>
  </si>
  <si>
    <t>36.6-48.8</t>
  </si>
  <si>
    <t>48.8-61.0</t>
  </si>
  <si>
    <t>Rock</t>
  </si>
  <si>
    <t>S4</t>
  </si>
  <si>
    <t>Load Test Consulting, Ltd. (2018) "LTC Data Report - Lateral Load Test Results for ATS-2, Merced Avenue Overpass". Load Test Consulting load test report.</t>
  </si>
  <si>
    <t>John Sinnreich</t>
  </si>
  <si>
    <t>State Route 46 Underpass</t>
  </si>
  <si>
    <t>Kern County, CA, USA</t>
  </si>
  <si>
    <t>ATS-2/Test</t>
  </si>
  <si>
    <t>p.2</t>
  </si>
  <si>
    <t>9.1-13.1</t>
  </si>
  <si>
    <t>13.1-17.1</t>
  </si>
  <si>
    <t>17.1-22.3</t>
  </si>
  <si>
    <t>22.3-24.4</t>
  </si>
  <si>
    <t>24.4-48.2</t>
  </si>
  <si>
    <t>ATS-2/React</t>
  </si>
  <si>
    <t>Load Test Consulting, Ltd. (2018) "LTC Data Report - Lateral Load Test Results for ATS-3, Merced Avenue Overpass". Load Test Consulting load test report.</t>
  </si>
  <si>
    <t>ATS-3/Test</t>
  </si>
  <si>
    <t>4.0-8.5</t>
  </si>
  <si>
    <t>8.5-13.1</t>
  </si>
  <si>
    <t>13.1-16.2</t>
  </si>
  <si>
    <t>16.2-20.7</t>
  </si>
  <si>
    <t>20.7-30.9</t>
  </si>
  <si>
    <t>ATS-3/React</t>
  </si>
  <si>
    <t>Ashour, Mohamed, Gary Norris, and Sherif Elfass. Analysis of laterally loaded long or intermediate drilled shafts of small or large diameter in layered soil. No. CA04-0252. California. Dept. of Transportation. Division of Research and Innovation, 2008.</t>
  </si>
  <si>
    <t>Dan Brown</t>
  </si>
  <si>
    <t>Mt Pleasant, South Carolina ,USA</t>
  </si>
  <si>
    <t>MP-1</t>
  </si>
  <si>
    <t>0-1.22</t>
  </si>
  <si>
    <t>1.22-3.96</t>
  </si>
  <si>
    <t>3.96-8.84</t>
  </si>
  <si>
    <t>8.84-11.58</t>
  </si>
  <si>
    <t>11.58-35.9</t>
  </si>
  <si>
    <t>MP-2</t>
  </si>
  <si>
    <t>Huang, A. B., et al. "Analysis of Laterally Loaded Drilled Shafts Using In Situ Test Results." Transportation Research Record 1235 (1989): 60-67.</t>
  </si>
  <si>
    <t>Massena, New York, USA</t>
  </si>
  <si>
    <t>0-1</t>
  </si>
  <si>
    <t>1-1.5</t>
  </si>
  <si>
    <t>Soft Clay</t>
  </si>
  <si>
    <t>2.5-3</t>
  </si>
  <si>
    <t>3-3.5</t>
  </si>
  <si>
    <t>3.5-4</t>
  </si>
  <si>
    <t>Boeckmann, Andrew, et al. Load and Resistance Factor Design of Drilled Shafts in Shale for Lateral Loading. No. cmr 14-011. 2014.</t>
  </si>
  <si>
    <t>Frankford, Missouri, USA</t>
  </si>
  <si>
    <t>permanent pile with casing</t>
  </si>
  <si>
    <t>0-2.1</t>
  </si>
  <si>
    <t>2.1-5.2</t>
  </si>
  <si>
    <t>5.2-12.5</t>
  </si>
  <si>
    <t>Ming-yuan, W., &amp; Wei-ming, L. (2016). Zhang Jian-jing, Wu Jin-biao, Tang Ya-lei:“Field Test and Numerical Analysis of Offshore Laterally Loaded Pile in Multilayered Soils”. Electronic Journal of Geotechnical Engineering, 21, 6087-6102.</t>
  </si>
  <si>
    <t>Rudong, China</t>
  </si>
  <si>
    <t>China</t>
  </si>
  <si>
    <t>0-14.2</t>
  </si>
  <si>
    <t>Marine Clay</t>
  </si>
  <si>
    <t>14.2-17.7</t>
  </si>
  <si>
    <t>Silty Clay</t>
  </si>
  <si>
    <t>17.7-47</t>
  </si>
  <si>
    <t>Silty sand</t>
  </si>
  <si>
    <t>47-60</t>
  </si>
  <si>
    <t>Fine sand</t>
  </si>
  <si>
    <t>60-72</t>
  </si>
  <si>
    <t>GAI Consultants, Inc., 1982, "Laterally loaded drilled pier research. Volume 2: research documentation". Eletric Power Research Institute.</t>
  </si>
  <si>
    <t>EPRI</t>
  </si>
  <si>
    <t>Springdale Township, Pennsylvania</t>
  </si>
  <si>
    <t>Drilled-Shaft</t>
  </si>
  <si>
    <t>Stiff Clayey Silt</t>
  </si>
  <si>
    <t>1.5-2</t>
  </si>
  <si>
    <t>Med Stiff Clayey Silt</t>
  </si>
  <si>
    <t>2-2.6</t>
  </si>
  <si>
    <t>Med Dense Sandy Silt Trace Clay</t>
  </si>
  <si>
    <t>2.6-4.1</t>
  </si>
  <si>
    <t>Loose-med dense sandy silt</t>
  </si>
  <si>
    <t>4.1-4.6</t>
  </si>
  <si>
    <t>Richmond, Virginia</t>
  </si>
  <si>
    <t>0-0.46</t>
  </si>
  <si>
    <t>Loose silt and gravel</t>
  </si>
  <si>
    <t>0.46-1.22</t>
  </si>
  <si>
    <t>1.22-1.83</t>
  </si>
  <si>
    <t>1.83-3.2</t>
  </si>
  <si>
    <t>Hard clay and sand</t>
  </si>
  <si>
    <t>3.2-3.66</t>
  </si>
  <si>
    <t>Decomposed granite</t>
  </si>
  <si>
    <t>Greensburg, Pennsylvania</t>
  </si>
  <si>
    <t>0-0.3</t>
  </si>
  <si>
    <t>Topsoil</t>
  </si>
  <si>
    <t>0.3-0.61</t>
  </si>
  <si>
    <t>Very loose silty sand</t>
  </si>
  <si>
    <t>0.61-1.22</t>
  </si>
  <si>
    <t>1.22-1.98</t>
  </si>
  <si>
    <t>Loose silty sand</t>
  </si>
  <si>
    <t>1.98-2.9</t>
  </si>
  <si>
    <t>2.9-3.35</t>
  </si>
  <si>
    <t>Loose silty sand, some gravel</t>
  </si>
  <si>
    <t>3.35-4.57</t>
  </si>
  <si>
    <t>Loose sand trace silt</t>
  </si>
  <si>
    <t>4.57-5.49</t>
  </si>
  <si>
    <t>Med Dense Sandy Silt Trace Silt</t>
  </si>
  <si>
    <t>5.49-6.4</t>
  </si>
  <si>
    <t>Very loose silty sand trace clay</t>
  </si>
  <si>
    <t>6.4-6.71</t>
  </si>
  <si>
    <t>Hightstown, New Jersey</t>
  </si>
  <si>
    <t>Compacted crushed stone</t>
  </si>
  <si>
    <t>0.46-1.52</t>
  </si>
  <si>
    <t>Soft to med stiff clayey silt</t>
  </si>
  <si>
    <t>1.52-2.29</t>
  </si>
  <si>
    <t>Dense silty sand</t>
  </si>
  <si>
    <t>2.29-3.2</t>
  </si>
  <si>
    <t>Very dense silty sand</t>
  </si>
  <si>
    <t>Dense silty sand some gravel</t>
  </si>
  <si>
    <t>3.66-3.81</t>
  </si>
  <si>
    <t>Med dense silty sand</t>
  </si>
  <si>
    <t>3.81-4.42</t>
  </si>
  <si>
    <t>4.42-5.33</t>
  </si>
  <si>
    <t>Baltimore, Maryland</t>
  </si>
  <si>
    <t>Medium dense silty sand</t>
  </si>
  <si>
    <t>Kinston, North Carolina</t>
  </si>
  <si>
    <t>Loose clayey silty sand</t>
  </si>
  <si>
    <t>0.46-1.07</t>
  </si>
  <si>
    <t>1.07-1.37</t>
  </si>
  <si>
    <t>Medium dense sand</t>
  </si>
  <si>
    <t>1.37-1.83</t>
  </si>
  <si>
    <t>1.83-2.23</t>
  </si>
  <si>
    <t>2.23-3.2</t>
  </si>
  <si>
    <t>Stiff clayey silt, some sand seam</t>
  </si>
  <si>
    <t>3.2-4.11</t>
  </si>
  <si>
    <t>Soft clayey silt, some sand seams</t>
  </si>
  <si>
    <t>4.11-4.88</t>
  </si>
  <si>
    <t>Dense silty sand trace gravel</t>
  </si>
  <si>
    <t>Oklahoma City, Oklahoma</t>
  </si>
  <si>
    <t>0-1.68</t>
  </si>
  <si>
    <t>Med stiff to stiff clay</t>
  </si>
  <si>
    <t>1.68-2.59</t>
  </si>
  <si>
    <t>Very stiff silty clay</t>
  </si>
  <si>
    <t>2.59-3.05</t>
  </si>
  <si>
    <t>Hard silty clay, few rock fragments</t>
  </si>
  <si>
    <t>3.05-3.96</t>
  </si>
  <si>
    <t>Very soft red clay shale</t>
  </si>
  <si>
    <t>St. Charles, Missouri</t>
  </si>
  <si>
    <t>0-1.07</t>
  </si>
  <si>
    <t>Loose silt trace and gravel</t>
  </si>
  <si>
    <t>Med dense sand</t>
  </si>
  <si>
    <t>1.73-2.29</t>
  </si>
  <si>
    <t>2.29-3.05</t>
  </si>
  <si>
    <t>3.05-3.66</t>
  </si>
  <si>
    <t>3.66-4.11</t>
  </si>
  <si>
    <t>Dense sand</t>
  </si>
  <si>
    <t>4.11-5.33</t>
  </si>
  <si>
    <t>Med. Dense sand</t>
  </si>
  <si>
    <t>Farmersville, Ohio</t>
  </si>
  <si>
    <t>0-0.61</t>
  </si>
  <si>
    <t>Medium stiff clayey silt some sand and gravel</t>
  </si>
  <si>
    <t>0.61-1.37</t>
  </si>
  <si>
    <t>1.83-2.07</t>
  </si>
  <si>
    <t>2.07-2.68</t>
  </si>
  <si>
    <t>Medium dense to loose sand some gravel</t>
  </si>
  <si>
    <t>2.68-3.2</t>
  </si>
  <si>
    <t>3.2-5.03</t>
  </si>
  <si>
    <t>Very stiff clayey silt some sand and gravel</t>
  </si>
  <si>
    <t>5.03-5.94</t>
  </si>
  <si>
    <t>Stiff clayey silt some sand and gravel</t>
  </si>
  <si>
    <t>5.94-6.71</t>
  </si>
  <si>
    <t>Stiff clayey sandy silt</t>
  </si>
  <si>
    <t>Phoenix, Arizona</t>
  </si>
  <si>
    <t>Loose silty sand and gravel</t>
  </si>
  <si>
    <t>1.07-2.13</t>
  </si>
  <si>
    <t>Med dense silty sand and gravel</t>
  </si>
  <si>
    <t>2.13-3.05</t>
  </si>
  <si>
    <t>Dense cemented silty sand and gravel</t>
  </si>
  <si>
    <t>Dense silty sand and gravel</t>
  </si>
  <si>
    <t>3.66-4.57</t>
  </si>
  <si>
    <t>4.57-5.18</t>
  </si>
  <si>
    <t>Very dense cemented silty sand and gravel</t>
  </si>
  <si>
    <t>Garden Grove, California</t>
  </si>
  <si>
    <t>0.61-1.83</t>
  </si>
  <si>
    <t>1.83-3.05</t>
  </si>
  <si>
    <t>Stiff clayey silt some sand</t>
  </si>
  <si>
    <t>Med dense silty sand few clay layers</t>
  </si>
  <si>
    <t>4.57-6.25</t>
  </si>
  <si>
    <t>Salt Lake City, Utah</t>
  </si>
  <si>
    <t>Med stiff clay</t>
  </si>
  <si>
    <t>1.22-1.68</t>
  </si>
  <si>
    <t>Soft med stiff clayey silt trace sand</t>
  </si>
  <si>
    <t>1.68-2.29</t>
  </si>
  <si>
    <t>Soft silty clay few layers of silty sand</t>
  </si>
  <si>
    <t>Very soft silty clay</t>
  </si>
  <si>
    <t>3.05-4.11</t>
  </si>
  <si>
    <t>Very soft clay</t>
  </si>
  <si>
    <t>4.11-4.72</t>
  </si>
  <si>
    <t>4.72-5.64</t>
  </si>
  <si>
    <t>Loose to med dense sandy silt few clay layers</t>
  </si>
  <si>
    <t>5.64-6.4</t>
  </si>
  <si>
    <t>Portland, Oregon</t>
  </si>
  <si>
    <t>0-0.76</t>
  </si>
  <si>
    <t>Stiff clayey silt, few rock fragments</t>
  </si>
  <si>
    <t>0.76-1.68</t>
  </si>
  <si>
    <t>Stiff clayey silt</t>
  </si>
  <si>
    <t>1.68-2.9</t>
  </si>
  <si>
    <t>2.9-3.96</t>
  </si>
  <si>
    <t>3.96-5.03</t>
  </si>
  <si>
    <t>5.03-5.49</t>
  </si>
  <si>
    <t>Stiff silt</t>
  </si>
  <si>
    <t>Omaha, Nebraska</t>
  </si>
  <si>
    <t>0-0.91</t>
  </si>
  <si>
    <t>0.91-1.98</t>
  </si>
  <si>
    <t>1.98-2.74</t>
  </si>
  <si>
    <t>Med Stiff to stiff silty clay</t>
  </si>
  <si>
    <t>2.74-3.66</t>
  </si>
  <si>
    <t>3.66-4.72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</si>
</sst>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6" x14ac:knownFonts="1">
    <font>
      <sz val="11"/>
      <color theme="1"/>
      <name val="Calibri"/>
      <family val="2"/>
      <scheme val="minor"/>
    </font>
    <font>
      <sz val="11"/>
      <color theme="1"/>
      <name val="Calibri"/>
      <family val="2"/>
      <scheme val="minor"/>
    </font>
    <font>
      <sz val="11"/>
      <color rgb="FFFF0000"/>
      <name val="Calibri"/>
      <family val="2"/>
      <scheme val="minor"/>
    </font>
    <font>
      <sz val="11"/>
      <color rgb="FF000000"/>
      <name val="Calibri"/>
      <family val="2"/>
      <scheme val="minor"/>
    </font>
    <font>
      <sz val="11"/>
      <color rgb="FF222222"/>
      <name val="Calibri Light"/>
      <family val="1"/>
      <scheme val="major"/>
    </font>
    <font>
      <sz val="11"/>
      <color theme="1"/>
      <name val="Calibri"/>
      <family val="1"/>
      <scheme val="minor"/>
    </font>
  </fonts>
  <fills count="5">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s>
  <borders count="2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cellStyleXfs>
  <cellXfs count="464">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0" fillId="0" borderId="2" xfId="0" applyBorder="1" applyAlignment="1">
      <alignment horizontal="center" vertical="center"/>
    </xf>
    <xf numFmtId="0" fontId="1" fillId="2" borderId="3" xfId="0" applyFont="1" applyFill="1" applyBorder="1" applyAlignment="1">
      <alignment horizontal="center" vertical="center" wrapText="1"/>
    </xf>
    <xf numFmtId="0" fontId="0" fillId="2" borderId="3" xfId="0" applyFill="1" applyBorder="1" applyAlignment="1">
      <alignment horizontal="center" vertical="center" wrapText="1"/>
    </xf>
    <xf numFmtId="0" fontId="1" fillId="3" borderId="3" xfId="0" applyFont="1" applyFill="1" applyBorder="1" applyAlignment="1">
      <alignment horizontal="center" vertical="center" wrapText="1"/>
    </xf>
    <xf numFmtId="0" fontId="0" fillId="3" borderId="3" xfId="0" applyFill="1" applyBorder="1" applyAlignment="1">
      <alignment horizontal="center" vertical="center"/>
    </xf>
    <xf numFmtId="0" fontId="1" fillId="3" borderId="3" xfId="0" applyFont="1" applyFill="1" applyBorder="1" applyAlignment="1">
      <alignment horizontal="center" vertical="center"/>
    </xf>
    <xf numFmtId="0" fontId="1" fillId="4" borderId="3" xfId="0" applyFont="1" applyFill="1" applyBorder="1" applyAlignment="1">
      <alignment horizontal="center" vertical="center" wrapText="1"/>
    </xf>
    <xf numFmtId="0" fontId="0" fillId="4" borderId="3" xfId="0" applyFill="1" applyBorder="1" applyAlignment="1">
      <alignment horizontal="center" vertical="center"/>
    </xf>
    <xf numFmtId="0" fontId="1" fillId="4" borderId="3" xfId="0" applyFont="1" applyFill="1" applyBorder="1" applyAlignment="1">
      <alignment horizontal="center" vertical="center"/>
    </xf>
    <xf numFmtId="0" fontId="0" fillId="4" borderId="3" xfId="0" applyFill="1" applyBorder="1" applyAlignment="1">
      <alignment horizontal="center" vertical="center" wrapText="1"/>
    </xf>
    <xf numFmtId="0" fontId="1" fillId="4" borderId="4" xfId="0" applyFont="1" applyFill="1" applyBorder="1" applyAlignment="1">
      <alignment horizontal="center" vertical="center" wrapText="1"/>
    </xf>
    <xf numFmtId="0" fontId="0" fillId="4" borderId="4" xfId="0" applyFill="1" applyBorder="1" applyAlignment="1">
      <alignment horizontal="center" vertical="center" wrapText="1"/>
    </xf>
    <xf numFmtId="0" fontId="1" fillId="0" borderId="3" xfId="0" applyFont="1" applyBorder="1" applyAlignment="1">
      <alignment horizontal="center" vertical="center"/>
    </xf>
    <xf numFmtId="0" fontId="1" fillId="4" borderId="5" xfId="0" applyFont="1" applyFill="1" applyBorder="1" applyAlignment="1">
      <alignment horizontal="center" vertical="center" wrapText="1"/>
    </xf>
    <xf numFmtId="0" fontId="1" fillId="4" borderId="5" xfId="0" applyFont="1" applyFill="1" applyBorder="1" applyAlignment="1">
      <alignment horizontal="right" vertical="center"/>
    </xf>
    <xf numFmtId="0" fontId="1" fillId="4" borderId="5" xfId="0" applyFont="1" applyFill="1" applyBorder="1" applyAlignment="1">
      <alignment horizontal="center" vertical="center"/>
    </xf>
    <xf numFmtId="0" fontId="1" fillId="0" borderId="5" xfId="0" applyFont="1" applyBorder="1" applyAlignment="1">
      <alignment vertical="center"/>
    </xf>
    <xf numFmtId="16" fontId="1" fillId="4" borderId="7" xfId="0" applyNumberFormat="1"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7" xfId="0" applyFont="1" applyFill="1" applyBorder="1" applyAlignment="1">
      <alignment horizontal="right" vertical="center"/>
    </xf>
    <xf numFmtId="0" fontId="1" fillId="4" borderId="7" xfId="0" applyFont="1" applyFill="1" applyBorder="1" applyAlignment="1">
      <alignment horizontal="center" vertical="center"/>
    </xf>
    <xf numFmtId="0" fontId="1" fillId="0" borderId="7" xfId="0" applyFont="1" applyBorder="1" applyAlignment="1">
      <alignment vertical="center"/>
    </xf>
    <xf numFmtId="0" fontId="1" fillId="4" borderId="3" xfId="0" applyFont="1" applyFill="1" applyBorder="1" applyAlignment="1">
      <alignment horizontal="right" vertical="center"/>
    </xf>
    <xf numFmtId="0" fontId="1" fillId="0" borderId="3" xfId="0" applyFont="1" applyBorder="1" applyAlignment="1">
      <alignment vertical="center"/>
    </xf>
    <xf numFmtId="2" fontId="1" fillId="4" borderId="5" xfId="0" applyNumberFormat="1" applyFont="1" applyFill="1" applyBorder="1" applyAlignment="1">
      <alignment horizontal="center" vertical="center" wrapText="1"/>
    </xf>
    <xf numFmtId="1" fontId="1" fillId="4" borderId="7" xfId="0" applyNumberFormat="1" applyFont="1" applyFill="1" applyBorder="1" applyAlignment="1">
      <alignment horizontal="center" vertical="center" wrapText="1"/>
    </xf>
    <xf numFmtId="2" fontId="1" fillId="4" borderId="7" xfId="0" applyNumberFormat="1" applyFont="1" applyFill="1" applyBorder="1" applyAlignment="1">
      <alignment horizontal="center" vertical="center" wrapText="1"/>
    </xf>
    <xf numFmtId="0" fontId="1" fillId="4" borderId="10" xfId="0" applyFont="1" applyFill="1" applyBorder="1" applyAlignment="1">
      <alignment horizontal="center" vertical="center" wrapText="1"/>
    </xf>
    <xf numFmtId="2" fontId="1" fillId="4" borderId="10" xfId="0" applyNumberFormat="1" applyFont="1" applyFill="1" applyBorder="1" applyAlignment="1">
      <alignment horizontal="center" vertical="center" wrapText="1"/>
    </xf>
    <xf numFmtId="0" fontId="1" fillId="4" borderId="10" xfId="0" applyFont="1" applyFill="1" applyBorder="1" applyAlignment="1">
      <alignment horizontal="right" vertical="center"/>
    </xf>
    <xf numFmtId="0" fontId="1" fillId="4" borderId="10" xfId="0" applyFont="1" applyFill="1" applyBorder="1" applyAlignment="1">
      <alignment horizontal="center" vertical="center"/>
    </xf>
    <xf numFmtId="0" fontId="1" fillId="0" borderId="10" xfId="0" applyFont="1" applyBorder="1" applyAlignment="1">
      <alignment vertical="center"/>
    </xf>
    <xf numFmtId="165" fontId="1" fillId="4" borderId="14" xfId="0" applyNumberFormat="1" applyFont="1" applyFill="1" applyBorder="1" applyAlignment="1">
      <alignment horizontal="center" vertical="center"/>
    </xf>
    <xf numFmtId="0" fontId="1" fillId="4" borderId="14" xfId="0" applyFont="1" applyFill="1" applyBorder="1" applyAlignment="1">
      <alignment horizontal="center" vertical="center" wrapText="1"/>
    </xf>
    <xf numFmtId="0" fontId="1" fillId="4" borderId="14" xfId="0" applyFont="1" applyFill="1" applyBorder="1" applyAlignment="1">
      <alignment horizontal="center" vertical="center"/>
    </xf>
    <xf numFmtId="2" fontId="1" fillId="4" borderId="14" xfId="0" applyNumberFormat="1" applyFont="1" applyFill="1" applyBorder="1" applyAlignment="1">
      <alignment horizontal="center" vertical="center"/>
    </xf>
    <xf numFmtId="0" fontId="1" fillId="4" borderId="14" xfId="0" applyFont="1" applyFill="1" applyBorder="1" applyAlignment="1">
      <alignment vertical="center"/>
    </xf>
    <xf numFmtId="0" fontId="1" fillId="4" borderId="14" xfId="0" applyFont="1" applyFill="1" applyBorder="1" applyAlignment="1">
      <alignment horizontal="right" vertical="center"/>
    </xf>
    <xf numFmtId="0" fontId="1" fillId="0" borderId="14" xfId="0" applyFont="1" applyBorder="1" applyAlignment="1">
      <alignment vertical="center"/>
    </xf>
    <xf numFmtId="165" fontId="1" fillId="4" borderId="7" xfId="0" applyNumberFormat="1" applyFont="1" applyFill="1" applyBorder="1" applyAlignment="1">
      <alignment horizontal="center" vertical="center"/>
    </xf>
    <xf numFmtId="2" fontId="1" fillId="4" borderId="7" xfId="0" applyNumberFormat="1" applyFont="1" applyFill="1" applyBorder="1" applyAlignment="1">
      <alignment horizontal="center" vertical="center"/>
    </xf>
    <xf numFmtId="0" fontId="1" fillId="4" borderId="7" xfId="0" applyFont="1" applyFill="1" applyBorder="1" applyAlignment="1">
      <alignment vertical="center"/>
    </xf>
    <xf numFmtId="0" fontId="1" fillId="4" borderId="2" xfId="0" applyFont="1" applyFill="1" applyBorder="1" applyAlignment="1">
      <alignment horizontal="center" vertical="center"/>
    </xf>
    <xf numFmtId="0" fontId="1" fillId="4" borderId="4" xfId="0" applyFont="1" applyFill="1" applyBorder="1" applyAlignment="1">
      <alignment horizontal="center" vertical="center"/>
    </xf>
    <xf numFmtId="0" fontId="1" fillId="0" borderId="15" xfId="0" applyFont="1" applyBorder="1" applyAlignment="1">
      <alignment horizontal="center" vertical="center"/>
    </xf>
    <xf numFmtId="0" fontId="0" fillId="0" borderId="16" xfId="0" applyBorder="1" applyAlignment="1">
      <alignment horizontal="center" vertical="center" wrapText="1"/>
    </xf>
    <xf numFmtId="0" fontId="1" fillId="0" borderId="16" xfId="0" applyFont="1" applyBorder="1" applyAlignment="1">
      <alignment horizontal="center" vertical="center"/>
    </xf>
    <xf numFmtId="0" fontId="1" fillId="0" borderId="16" xfId="0" applyFont="1" applyBorder="1" applyAlignment="1">
      <alignment vertical="center"/>
    </xf>
    <xf numFmtId="0" fontId="0" fillId="0" borderId="16" xfId="0" applyBorder="1" applyAlignment="1">
      <alignment horizontal="center" vertical="center"/>
    </xf>
    <xf numFmtId="0" fontId="1" fillId="2" borderId="16" xfId="0" applyFont="1" applyFill="1" applyBorder="1" applyAlignment="1">
      <alignment vertical="center"/>
    </xf>
    <xf numFmtId="1" fontId="1" fillId="2" borderId="16" xfId="0" applyNumberFormat="1" applyFont="1" applyFill="1" applyBorder="1" applyAlignment="1">
      <alignment horizontal="center" vertical="center"/>
    </xf>
    <xf numFmtId="164" fontId="1" fillId="2" borderId="16" xfId="0" applyNumberFormat="1" applyFont="1" applyFill="1" applyBorder="1" applyAlignment="1">
      <alignment horizontal="center" vertical="center"/>
    </xf>
    <xf numFmtId="0" fontId="0" fillId="3" borderId="16" xfId="0" applyFill="1" applyBorder="1" applyAlignment="1">
      <alignment horizontal="center" vertical="center" wrapText="1"/>
    </xf>
    <xf numFmtId="165" fontId="1" fillId="3" borderId="16" xfId="0" applyNumberFormat="1" applyFont="1" applyFill="1" applyBorder="1" applyAlignment="1">
      <alignment horizontal="center" vertical="center"/>
    </xf>
    <xf numFmtId="0" fontId="1" fillId="3" borderId="16" xfId="0" applyFont="1" applyFill="1" applyBorder="1" applyAlignment="1">
      <alignment horizontal="center" vertical="center"/>
    </xf>
    <xf numFmtId="11" fontId="1" fillId="3" borderId="16" xfId="0" applyNumberFormat="1" applyFont="1" applyFill="1" applyBorder="1" applyAlignment="1">
      <alignment horizontal="center" vertical="center"/>
    </xf>
    <xf numFmtId="11" fontId="1" fillId="3" borderId="16" xfId="0" applyNumberFormat="1" applyFont="1" applyFill="1" applyBorder="1" applyAlignment="1">
      <alignment horizontal="right" vertical="center"/>
    </xf>
    <xf numFmtId="0" fontId="0" fillId="4" borderId="16" xfId="0" applyFill="1" applyBorder="1" applyAlignment="1">
      <alignment horizontal="center" vertical="center"/>
    </xf>
    <xf numFmtId="0" fontId="0" fillId="4" borderId="16" xfId="0" applyFill="1" applyBorder="1" applyAlignment="1">
      <alignment horizontal="center" vertical="center" wrapText="1"/>
    </xf>
    <xf numFmtId="0" fontId="1" fillId="4" borderId="16" xfId="0" applyFont="1" applyFill="1" applyBorder="1" applyAlignment="1">
      <alignment horizontal="center" vertical="center"/>
    </xf>
    <xf numFmtId="0" fontId="1" fillId="4" borderId="16" xfId="0" applyFont="1" applyFill="1" applyBorder="1" applyAlignment="1">
      <alignment vertical="center"/>
    </xf>
    <xf numFmtId="0" fontId="1" fillId="0" borderId="16" xfId="0" applyFont="1" applyBorder="1" applyAlignment="1">
      <alignment horizontal="center" vertical="center" wrapText="1"/>
    </xf>
    <xf numFmtId="0" fontId="2" fillId="4" borderId="16" xfId="0" applyFont="1" applyFill="1" applyBorder="1" applyAlignment="1">
      <alignment horizontal="center" vertical="center"/>
    </xf>
    <xf numFmtId="11" fontId="2" fillId="3" borderId="16" xfId="0" applyNumberFormat="1" applyFont="1" applyFill="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vertical="center"/>
    </xf>
    <xf numFmtId="0" fontId="0" fillId="2" borderId="16" xfId="0" applyFill="1" applyBorder="1" applyAlignment="1">
      <alignment vertical="center"/>
    </xf>
    <xf numFmtId="1" fontId="0" fillId="2" borderId="16" xfId="0" applyNumberFormat="1" applyFill="1" applyBorder="1" applyAlignment="1">
      <alignment horizontal="center" vertical="center"/>
    </xf>
    <xf numFmtId="165" fontId="0" fillId="3" borderId="16" xfId="0" applyNumberFormat="1" applyFill="1" applyBorder="1" applyAlignment="1">
      <alignment horizontal="center" vertical="center"/>
    </xf>
    <xf numFmtId="0" fontId="0" fillId="3" borderId="16" xfId="0" applyFill="1" applyBorder="1" applyAlignment="1">
      <alignment horizontal="center" vertical="center"/>
    </xf>
    <xf numFmtId="11" fontId="0" fillId="3" borderId="16" xfId="0" applyNumberFormat="1" applyFill="1" applyBorder="1" applyAlignment="1">
      <alignment horizontal="center" vertical="center"/>
    </xf>
    <xf numFmtId="11" fontId="0" fillId="3" borderId="16" xfId="0" applyNumberFormat="1" applyFill="1" applyBorder="1" applyAlignment="1">
      <alignment horizontal="right" vertical="center"/>
    </xf>
    <xf numFmtId="0" fontId="0" fillId="4" borderId="16" xfId="0" applyFill="1" applyBorder="1" applyAlignment="1">
      <alignment vertical="center"/>
    </xf>
    <xf numFmtId="0" fontId="1" fillId="0" borderId="14" xfId="0" applyFont="1" applyBorder="1" applyAlignment="1">
      <alignment horizontal="center" vertical="center"/>
    </xf>
    <xf numFmtId="0" fontId="0" fillId="0" borderId="14" xfId="0" applyBorder="1" applyAlignment="1">
      <alignment horizontal="center" vertical="center" wrapText="1"/>
    </xf>
    <xf numFmtId="0" fontId="0" fillId="0" borderId="14" xfId="0" applyBorder="1" applyAlignment="1">
      <alignment horizontal="center" vertical="center"/>
    </xf>
    <xf numFmtId="49" fontId="0" fillId="0" borderId="14" xfId="0" applyNumberFormat="1" applyBorder="1" applyAlignment="1">
      <alignment horizontal="center" vertical="center"/>
    </xf>
    <xf numFmtId="0" fontId="1" fillId="0" borderId="14" xfId="0" applyFont="1" applyBorder="1" applyAlignment="1">
      <alignment horizontal="center" vertical="center" wrapText="1"/>
    </xf>
    <xf numFmtId="0" fontId="0" fillId="2" borderId="14" xfId="0" applyFill="1" applyBorder="1" applyAlignment="1">
      <alignment vertical="center"/>
    </xf>
    <xf numFmtId="1" fontId="1" fillId="2" borderId="14" xfId="0" applyNumberFormat="1" applyFont="1" applyFill="1" applyBorder="1" applyAlignment="1">
      <alignment horizontal="center" vertical="center"/>
    </xf>
    <xf numFmtId="0" fontId="0" fillId="3" borderId="14" xfId="0" applyFill="1" applyBorder="1" applyAlignment="1">
      <alignment horizontal="center" vertical="center" wrapText="1"/>
    </xf>
    <xf numFmtId="165" fontId="1" fillId="3" borderId="14" xfId="0" applyNumberFormat="1" applyFont="1" applyFill="1" applyBorder="1" applyAlignment="1">
      <alignment horizontal="center" vertical="center"/>
    </xf>
    <xf numFmtId="0" fontId="1" fillId="3" borderId="14" xfId="0" applyFont="1" applyFill="1" applyBorder="1" applyAlignment="1">
      <alignment horizontal="center" vertical="center"/>
    </xf>
    <xf numFmtId="11" fontId="0" fillId="3" borderId="9" xfId="0" applyNumberFormat="1" applyFill="1" applyBorder="1" applyAlignment="1">
      <alignment horizontal="center" vertical="center"/>
    </xf>
    <xf numFmtId="0" fontId="1" fillId="3" borderId="14" xfId="0" applyFont="1" applyFill="1" applyBorder="1" applyAlignment="1">
      <alignment horizontal="right" vertical="center"/>
    </xf>
    <xf numFmtId="11" fontId="1" fillId="3" borderId="14" xfId="0" applyNumberFormat="1" applyFont="1" applyFill="1" applyBorder="1" applyAlignment="1">
      <alignment horizontal="right" vertical="center"/>
    </xf>
    <xf numFmtId="0" fontId="0" fillId="4" borderId="14" xfId="0" applyFill="1" applyBorder="1" applyAlignment="1">
      <alignment horizontal="center" vertical="center"/>
    </xf>
    <xf numFmtId="0" fontId="0" fillId="4" borderId="14" xfId="0" applyFill="1" applyBorder="1" applyAlignment="1">
      <alignment horizontal="center" vertical="center" wrapText="1"/>
    </xf>
    <xf numFmtId="0" fontId="0" fillId="0" borderId="7" xfId="0" applyBorder="1" applyAlignment="1">
      <alignment horizontal="center" vertical="center" wrapText="1"/>
    </xf>
    <xf numFmtId="49" fontId="0" fillId="0" borderId="7" xfId="0" applyNumberFormat="1" applyBorder="1" applyAlignment="1">
      <alignment horizontal="center" vertical="center"/>
    </xf>
    <xf numFmtId="0" fontId="1" fillId="0" borderId="7" xfId="0" applyFont="1" applyBorder="1" applyAlignment="1">
      <alignment horizontal="center" vertical="center" wrapText="1"/>
    </xf>
    <xf numFmtId="0" fontId="0" fillId="2" borderId="7" xfId="0" applyFill="1" applyBorder="1" applyAlignment="1">
      <alignment vertical="center"/>
    </xf>
    <xf numFmtId="1" fontId="1" fillId="2" borderId="7" xfId="0" applyNumberFormat="1" applyFont="1" applyFill="1" applyBorder="1" applyAlignment="1">
      <alignment horizontal="center" vertical="center"/>
    </xf>
    <xf numFmtId="0" fontId="0" fillId="3" borderId="7" xfId="0" applyFill="1" applyBorder="1" applyAlignment="1">
      <alignment horizontal="center" vertical="center" wrapText="1"/>
    </xf>
    <xf numFmtId="165" fontId="1" fillId="3" borderId="7" xfId="0" applyNumberFormat="1" applyFont="1" applyFill="1" applyBorder="1" applyAlignment="1">
      <alignment horizontal="center" vertical="center"/>
    </xf>
    <xf numFmtId="0" fontId="1" fillId="3" borderId="7" xfId="0" applyFont="1" applyFill="1" applyBorder="1" applyAlignment="1">
      <alignment horizontal="center" vertical="center"/>
    </xf>
    <xf numFmtId="0" fontId="1" fillId="3" borderId="7" xfId="0" applyFont="1" applyFill="1" applyBorder="1" applyAlignment="1">
      <alignment horizontal="right" vertical="center"/>
    </xf>
    <xf numFmtId="0" fontId="0" fillId="4" borderId="7" xfId="0" applyFill="1" applyBorder="1" applyAlignment="1">
      <alignment horizontal="center" vertical="center"/>
    </xf>
    <xf numFmtId="0" fontId="0" fillId="4" borderId="7" xfId="0" applyFill="1" applyBorder="1" applyAlignment="1">
      <alignment horizontal="center" vertical="center" wrapText="1"/>
    </xf>
    <xf numFmtId="0" fontId="0" fillId="0" borderId="7" xfId="0" applyBorder="1" applyAlignment="1">
      <alignment horizontal="center" vertical="center"/>
    </xf>
    <xf numFmtId="0" fontId="1" fillId="2" borderId="7" xfId="0" applyFont="1" applyFill="1" applyBorder="1" applyAlignment="1">
      <alignment vertical="center"/>
    </xf>
    <xf numFmtId="164" fontId="1" fillId="2" borderId="7" xfId="0" applyNumberFormat="1" applyFont="1" applyFill="1" applyBorder="1" applyAlignment="1">
      <alignment horizontal="center" vertical="center"/>
    </xf>
    <xf numFmtId="0" fontId="1" fillId="0" borderId="4" xfId="0" applyFont="1" applyBorder="1" applyAlignment="1">
      <alignment horizontal="center" vertical="center"/>
    </xf>
    <xf numFmtId="0" fontId="0" fillId="0" borderId="3" xfId="0" applyBorder="1" applyAlignment="1">
      <alignment horizontal="center" vertical="center" wrapText="1"/>
    </xf>
    <xf numFmtId="0" fontId="1" fillId="0" borderId="3" xfId="0" applyFont="1" applyBorder="1" applyAlignment="1">
      <alignment horizontal="center" vertical="center" wrapText="1"/>
    </xf>
    <xf numFmtId="0" fontId="0" fillId="0" borderId="3" xfId="0" applyBorder="1" applyAlignment="1">
      <alignment horizontal="center" vertical="center"/>
    </xf>
    <xf numFmtId="0" fontId="1" fillId="2" borderId="3" xfId="0" applyFont="1" applyFill="1" applyBorder="1" applyAlignment="1">
      <alignment vertical="center"/>
    </xf>
    <xf numFmtId="1" fontId="1" fillId="2" borderId="3" xfId="0" applyNumberFormat="1" applyFont="1" applyFill="1" applyBorder="1" applyAlignment="1">
      <alignment horizontal="center" vertical="center"/>
    </xf>
    <xf numFmtId="164" fontId="1" fillId="2" borderId="3" xfId="0" applyNumberFormat="1" applyFont="1" applyFill="1" applyBorder="1" applyAlignment="1">
      <alignment horizontal="center" vertical="center"/>
    </xf>
    <xf numFmtId="0" fontId="0" fillId="3" borderId="3" xfId="0" applyFill="1" applyBorder="1" applyAlignment="1">
      <alignment horizontal="center" vertical="center" wrapText="1"/>
    </xf>
    <xf numFmtId="165" fontId="1" fillId="3" borderId="3" xfId="0" applyNumberFormat="1" applyFont="1" applyFill="1" applyBorder="1" applyAlignment="1">
      <alignment horizontal="center" vertical="center"/>
    </xf>
    <xf numFmtId="0" fontId="1" fillId="3" borderId="4" xfId="0" applyFont="1" applyFill="1" applyBorder="1" applyAlignment="1">
      <alignment horizontal="center" vertical="center"/>
    </xf>
    <xf numFmtId="11" fontId="1" fillId="3" borderId="3" xfId="0" applyNumberFormat="1" applyFont="1" applyFill="1" applyBorder="1" applyAlignment="1">
      <alignment horizontal="center" vertical="center"/>
    </xf>
    <xf numFmtId="0" fontId="1" fillId="3" borderId="3" xfId="0" applyFont="1" applyFill="1" applyBorder="1" applyAlignment="1">
      <alignment horizontal="right" vertical="center"/>
    </xf>
    <xf numFmtId="0" fontId="1" fillId="3" borderId="4" xfId="0" applyFont="1" applyFill="1" applyBorder="1" applyAlignment="1">
      <alignment horizontal="right" vertical="center"/>
    </xf>
    <xf numFmtId="11" fontId="1" fillId="3" borderId="4" xfId="0" applyNumberFormat="1" applyFont="1" applyFill="1" applyBorder="1" applyAlignment="1">
      <alignment horizontal="right" vertical="center"/>
    </xf>
    <xf numFmtId="0" fontId="1" fillId="4" borderId="3" xfId="0" applyFont="1" applyFill="1" applyBorder="1" applyAlignment="1">
      <alignment vertical="center"/>
    </xf>
    <xf numFmtId="0" fontId="1" fillId="3" borderId="16" xfId="0" applyFont="1" applyFill="1" applyBorder="1" applyAlignment="1">
      <alignment horizontal="right" vertical="center"/>
    </xf>
    <xf numFmtId="0" fontId="0" fillId="4" borderId="5" xfId="0" applyFill="1" applyBorder="1" applyAlignment="1">
      <alignment horizontal="center" vertical="center"/>
    </xf>
    <xf numFmtId="0" fontId="0" fillId="4" borderId="5" xfId="0" applyFill="1" applyBorder="1" applyAlignment="1">
      <alignment horizontal="center" vertical="center" wrapText="1"/>
    </xf>
    <xf numFmtId="2" fontId="1" fillId="4" borderId="5" xfId="0" applyNumberFormat="1" applyFont="1" applyFill="1" applyBorder="1" applyAlignment="1">
      <alignment horizontal="center" vertical="center"/>
    </xf>
    <xf numFmtId="0" fontId="0" fillId="4" borderId="10" xfId="0" applyFill="1" applyBorder="1" applyAlignment="1">
      <alignment horizontal="center" vertical="center"/>
    </xf>
    <xf numFmtId="0" fontId="0" fillId="4" borderId="10" xfId="0" applyFill="1" applyBorder="1" applyAlignment="1">
      <alignment horizontal="center" vertical="center" wrapText="1"/>
    </xf>
    <xf numFmtId="2" fontId="1" fillId="4" borderId="10" xfId="0" applyNumberFormat="1" applyFont="1" applyFill="1" applyBorder="1" applyAlignment="1">
      <alignment horizontal="center" vertical="center"/>
    </xf>
    <xf numFmtId="0" fontId="1" fillId="4" borderId="9" xfId="0" applyFont="1" applyFill="1" applyBorder="1" applyAlignment="1">
      <alignment horizontal="center" vertical="center"/>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0" fillId="0" borderId="5" xfId="0" applyBorder="1" applyAlignment="1">
      <alignment horizontal="center" vertical="center" wrapText="1"/>
    </xf>
    <xf numFmtId="0" fontId="1" fillId="4" borderId="9" xfId="0" applyFont="1" applyFill="1" applyBorder="1" applyAlignment="1">
      <alignment horizontal="center" vertical="center" wrapText="1"/>
    </xf>
    <xf numFmtId="0" fontId="1" fillId="0" borderId="9" xfId="0" applyFont="1" applyBorder="1" applyAlignment="1">
      <alignment vertical="center"/>
    </xf>
    <xf numFmtId="0" fontId="1" fillId="4" borderId="5" xfId="0" applyFont="1" applyFill="1" applyBorder="1" applyAlignment="1">
      <alignment vertical="center"/>
    </xf>
    <xf numFmtId="0" fontId="1" fillId="4" borderId="10" xfId="0" applyFont="1" applyFill="1" applyBorder="1" applyAlignment="1">
      <alignment vertical="center"/>
    </xf>
    <xf numFmtId="0" fontId="0" fillId="4" borderId="2" xfId="0" applyFill="1" applyBorder="1" applyAlignment="1">
      <alignment horizontal="center" vertical="center"/>
    </xf>
    <xf numFmtId="0" fontId="0" fillId="0" borderId="5" xfId="0" applyBorder="1" applyAlignment="1">
      <alignment vertical="center"/>
    </xf>
    <xf numFmtId="0" fontId="0" fillId="4" borderId="4" xfId="0" applyFill="1" applyBorder="1" applyAlignment="1">
      <alignment horizontal="center" vertical="center"/>
    </xf>
    <xf numFmtId="0" fontId="0" fillId="0" borderId="7" xfId="0" applyBorder="1" applyAlignment="1">
      <alignment vertical="center"/>
    </xf>
    <xf numFmtId="0" fontId="0" fillId="0" borderId="7" xfId="0" applyBorder="1" applyAlignment="1">
      <alignment vertical="center" wrapText="1"/>
    </xf>
    <xf numFmtId="0" fontId="0" fillId="4" borderId="10" xfId="0" applyFill="1" applyBorder="1" applyAlignment="1">
      <alignment vertical="center"/>
    </xf>
    <xf numFmtId="0" fontId="0" fillId="4" borderId="9" xfId="0" applyFill="1" applyBorder="1" applyAlignment="1">
      <alignment horizontal="center" vertical="center"/>
    </xf>
    <xf numFmtId="0" fontId="0" fillId="0" borderId="10" xfId="0" applyBorder="1" applyAlignment="1">
      <alignment vertical="center" wrapText="1"/>
    </xf>
    <xf numFmtId="0" fontId="0" fillId="0" borderId="10" xfId="0" applyBorder="1" applyAlignment="1">
      <alignment vertical="center"/>
    </xf>
    <xf numFmtId="0" fontId="0" fillId="0" borderId="3" xfId="0" applyBorder="1" applyAlignment="1">
      <alignment vertical="center" wrapText="1"/>
    </xf>
    <xf numFmtId="164" fontId="1" fillId="4" borderId="5" xfId="0" applyNumberFormat="1" applyFont="1" applyFill="1" applyBorder="1" applyAlignment="1">
      <alignment horizontal="center" vertical="center"/>
    </xf>
    <xf numFmtId="1" fontId="1" fillId="4" borderId="5" xfId="0" applyNumberFormat="1" applyFont="1" applyFill="1" applyBorder="1" applyAlignment="1">
      <alignment horizontal="center" vertical="center"/>
    </xf>
    <xf numFmtId="0" fontId="1" fillId="0" borderId="2" xfId="0" applyFont="1" applyBorder="1" applyAlignment="1">
      <alignment vertical="center"/>
    </xf>
    <xf numFmtId="164" fontId="1" fillId="4" borderId="7" xfId="0" applyNumberFormat="1" applyFont="1" applyFill="1" applyBorder="1" applyAlignment="1">
      <alignment horizontal="center" vertical="center"/>
    </xf>
    <xf numFmtId="1" fontId="1" fillId="4" borderId="7" xfId="0" applyNumberFormat="1" applyFont="1" applyFill="1" applyBorder="1" applyAlignment="1">
      <alignment horizontal="center" vertical="center"/>
    </xf>
    <xf numFmtId="0" fontId="1" fillId="0" borderId="4" xfId="0" applyFont="1" applyBorder="1" applyAlignment="1">
      <alignment vertical="center"/>
    </xf>
    <xf numFmtId="164" fontId="1" fillId="4" borderId="10" xfId="0" applyNumberFormat="1" applyFont="1" applyFill="1" applyBorder="1" applyAlignment="1">
      <alignment horizontal="center" vertical="center"/>
    </xf>
    <xf numFmtId="1" fontId="1" fillId="4" borderId="10" xfId="0" applyNumberFormat="1" applyFont="1" applyFill="1" applyBorder="1" applyAlignment="1">
      <alignment horizontal="center" vertical="center"/>
    </xf>
    <xf numFmtId="0" fontId="0" fillId="0" borderId="16" xfId="0" applyBorder="1" applyAlignment="1">
      <alignment vertical="center" wrapText="1"/>
    </xf>
    <xf numFmtId="0" fontId="1" fillId="3" borderId="16" xfId="0" applyFont="1" applyFill="1" applyBorder="1" applyAlignment="1">
      <alignment horizontal="center" vertical="center" wrapText="1"/>
    </xf>
    <xf numFmtId="0" fontId="0" fillId="3" borderId="16" xfId="0" applyFill="1" applyBorder="1" applyAlignment="1">
      <alignment vertical="center"/>
    </xf>
    <xf numFmtId="0" fontId="1" fillId="0" borderId="1" xfId="0" applyFont="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1" fillId="2" borderId="2" xfId="0" applyFont="1" applyFill="1" applyBorder="1" applyAlignment="1">
      <alignment vertical="center"/>
    </xf>
    <xf numFmtId="1" fontId="1" fillId="2" borderId="2" xfId="0" applyNumberFormat="1" applyFont="1" applyFill="1" applyBorder="1" applyAlignment="1">
      <alignment horizontal="center" vertical="center"/>
    </xf>
    <xf numFmtId="164" fontId="0" fillId="2" borderId="2" xfId="0" applyNumberFormat="1" applyFill="1" applyBorder="1" applyAlignment="1">
      <alignment horizontal="center" vertical="center"/>
    </xf>
    <xf numFmtId="0" fontId="1" fillId="3" borderId="2" xfId="0" applyFont="1" applyFill="1" applyBorder="1" applyAlignment="1">
      <alignment horizontal="center" vertical="center" wrapText="1"/>
    </xf>
    <xf numFmtId="165" fontId="1" fillId="3" borderId="2" xfId="0" applyNumberFormat="1" applyFont="1" applyFill="1" applyBorder="1" applyAlignment="1">
      <alignment horizontal="center" vertical="center"/>
    </xf>
    <xf numFmtId="0" fontId="1" fillId="3" borderId="2" xfId="0" applyFont="1" applyFill="1" applyBorder="1" applyAlignment="1">
      <alignment horizontal="center" vertical="center"/>
    </xf>
    <xf numFmtId="2" fontId="1" fillId="3" borderId="2" xfId="0" applyNumberFormat="1" applyFont="1" applyFill="1" applyBorder="1" applyAlignment="1">
      <alignment horizontal="center" vertical="center"/>
    </xf>
    <xf numFmtId="0" fontId="0" fillId="3" borderId="2" xfId="0" applyFill="1" applyBorder="1" applyAlignment="1">
      <alignment vertical="center"/>
    </xf>
    <xf numFmtId="0" fontId="0" fillId="4" borderId="2" xfId="0" applyFill="1" applyBorder="1" applyAlignment="1">
      <alignment horizontal="center" vertical="center" wrapText="1"/>
    </xf>
    <xf numFmtId="0" fontId="1" fillId="4" borderId="2" xfId="0" applyFont="1" applyFill="1" applyBorder="1" applyAlignment="1">
      <alignment vertical="center"/>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0" fillId="4" borderId="9" xfId="0" applyFill="1" applyBorder="1" applyAlignment="1">
      <alignment horizontal="center" vertical="center" wrapText="1"/>
    </xf>
    <xf numFmtId="2" fontId="1" fillId="4" borderId="3" xfId="0" applyNumberFormat="1" applyFont="1" applyFill="1" applyBorder="1" applyAlignment="1">
      <alignment horizontal="center" vertical="center"/>
    </xf>
    <xf numFmtId="0" fontId="1" fillId="4" borderId="2" xfId="0" applyFont="1" applyFill="1" applyBorder="1" applyAlignment="1">
      <alignment horizontal="center" vertical="center" wrapText="1"/>
    </xf>
    <xf numFmtId="0" fontId="1" fillId="4" borderId="7" xfId="0" applyFont="1" applyFill="1" applyBorder="1" applyAlignment="1">
      <alignment vertical="center" wrapText="1"/>
    </xf>
    <xf numFmtId="0" fontId="1" fillId="0" borderId="7" xfId="0" applyFont="1" applyBorder="1" applyAlignment="1">
      <alignment vertical="center" wrapText="1"/>
    </xf>
    <xf numFmtId="0" fontId="1" fillId="4" borderId="9" xfId="0" applyFont="1" applyFill="1" applyBorder="1" applyAlignment="1">
      <alignment vertical="center" wrapText="1"/>
    </xf>
    <xf numFmtId="0" fontId="1" fillId="0" borderId="9" xfId="0" applyFont="1" applyBorder="1" applyAlignment="1">
      <alignment vertical="center" wrapText="1"/>
    </xf>
    <xf numFmtId="164" fontId="1" fillId="4" borderId="14" xfId="0" applyNumberFormat="1" applyFont="1" applyFill="1" applyBorder="1" applyAlignment="1">
      <alignment horizontal="center" vertical="center"/>
    </xf>
    <xf numFmtId="164" fontId="1" fillId="4" borderId="9" xfId="0" applyNumberFormat="1" applyFont="1" applyFill="1" applyBorder="1" applyAlignment="1">
      <alignment horizontal="center" vertical="center"/>
    </xf>
    <xf numFmtId="0" fontId="1" fillId="0" borderId="18" xfId="0" applyFont="1" applyBorder="1" applyAlignment="1">
      <alignment horizontal="center" vertical="center"/>
    </xf>
    <xf numFmtId="0" fontId="1" fillId="0" borderId="0" xfId="0" applyFont="1" applyAlignment="1">
      <alignment vertical="center"/>
    </xf>
    <xf numFmtId="0" fontId="1" fillId="0" borderId="21" xfId="0" applyFont="1" applyBorder="1" applyAlignment="1">
      <alignment vertical="center"/>
    </xf>
    <xf numFmtId="0" fontId="1" fillId="0" borderId="18" xfId="0" applyFont="1" applyBorder="1" applyAlignment="1">
      <alignment vertical="center"/>
    </xf>
    <xf numFmtId="0" fontId="0" fillId="3" borderId="5" xfId="0" applyFill="1" applyBorder="1" applyAlignment="1">
      <alignment horizontal="center" vertical="center" wrapText="1"/>
    </xf>
    <xf numFmtId="2" fontId="0" fillId="3" borderId="5" xfId="0" applyNumberFormat="1" applyFill="1" applyBorder="1" applyAlignment="1">
      <alignment horizontal="center" vertical="center"/>
    </xf>
    <xf numFmtId="164" fontId="1" fillId="3" borderId="5" xfId="0" applyNumberFormat="1" applyFont="1" applyFill="1" applyBorder="1" applyAlignment="1">
      <alignment horizontal="center" vertical="center"/>
    </xf>
    <xf numFmtId="11" fontId="1" fillId="3" borderId="5" xfId="0" applyNumberFormat="1" applyFont="1" applyFill="1" applyBorder="1" applyAlignment="1">
      <alignment horizontal="center" vertical="center"/>
    </xf>
    <xf numFmtId="2" fontId="0" fillId="4" borderId="5" xfId="0" applyNumberFormat="1" applyFill="1" applyBorder="1" applyAlignment="1">
      <alignment horizontal="center" vertical="center"/>
    </xf>
    <xf numFmtId="164" fontId="0" fillId="4" borderId="5" xfId="0" applyNumberFormat="1" applyFill="1" applyBorder="1" applyAlignment="1">
      <alignment horizontal="center" vertical="center"/>
    </xf>
    <xf numFmtId="49" fontId="0" fillId="4" borderId="7" xfId="0" applyNumberFormat="1" applyFill="1" applyBorder="1" applyAlignment="1">
      <alignment horizontal="center" vertical="center"/>
    </xf>
    <xf numFmtId="2" fontId="0" fillId="4" borderId="7" xfId="0" applyNumberFormat="1" applyFill="1" applyBorder="1" applyAlignment="1">
      <alignment horizontal="center" vertical="center"/>
    </xf>
    <xf numFmtId="164" fontId="0" fillId="4" borderId="7" xfId="0" applyNumberFormat="1" applyFill="1" applyBorder="1" applyAlignment="1">
      <alignment horizontal="center" vertical="center"/>
    </xf>
    <xf numFmtId="2" fontId="0" fillId="4" borderId="10" xfId="0" applyNumberFormat="1" applyFill="1" applyBorder="1" applyAlignment="1">
      <alignment horizontal="center" vertical="center"/>
    </xf>
    <xf numFmtId="164" fontId="0" fillId="4" borderId="10" xfId="0" applyNumberFormat="1" applyFill="1" applyBorder="1" applyAlignment="1">
      <alignment horizontal="center" vertical="center"/>
    </xf>
    <xf numFmtId="0" fontId="0" fillId="3" borderId="5" xfId="0" applyFill="1" applyBorder="1" applyAlignment="1">
      <alignment horizontal="center" vertical="center"/>
    </xf>
    <xf numFmtId="16" fontId="0" fillId="4" borderId="7" xfId="0" applyNumberFormat="1" applyFill="1" applyBorder="1" applyAlignment="1">
      <alignment horizontal="center" vertical="center"/>
    </xf>
    <xf numFmtId="16" fontId="0" fillId="4" borderId="10" xfId="0" applyNumberFormat="1" applyFill="1" applyBorder="1" applyAlignment="1">
      <alignment horizontal="center" vertical="center"/>
    </xf>
    <xf numFmtId="0" fontId="5" fillId="4" borderId="5" xfId="0" applyFont="1" applyFill="1" applyBorder="1" applyAlignment="1">
      <alignment horizontal="center" vertical="center"/>
    </xf>
    <xf numFmtId="0" fontId="5" fillId="4" borderId="5" xfId="0" applyFont="1" applyFill="1" applyBorder="1" applyAlignment="1">
      <alignment horizontal="center" vertical="center" wrapText="1"/>
    </xf>
    <xf numFmtId="0" fontId="5" fillId="4" borderId="5" xfId="0" applyFont="1" applyFill="1" applyBorder="1" applyAlignment="1">
      <alignment vertical="center"/>
    </xf>
    <xf numFmtId="0" fontId="5" fillId="0" borderId="18" xfId="0" applyFont="1" applyBorder="1" applyAlignment="1">
      <alignment vertical="center"/>
    </xf>
    <xf numFmtId="0" fontId="5" fillId="0" borderId="5" xfId="0" applyFont="1" applyBorder="1" applyAlignment="1">
      <alignment vertical="center"/>
    </xf>
    <xf numFmtId="0" fontId="5" fillId="4" borderId="7" xfId="0" applyFont="1" applyFill="1" applyBorder="1" applyAlignment="1">
      <alignment horizontal="center" vertical="center"/>
    </xf>
    <xf numFmtId="0" fontId="5" fillId="4" borderId="7" xfId="0" applyFont="1" applyFill="1" applyBorder="1" applyAlignment="1">
      <alignment vertical="center"/>
    </xf>
    <xf numFmtId="0" fontId="5" fillId="0" borderId="0" xfId="0" applyFont="1" applyAlignment="1">
      <alignment vertical="center"/>
    </xf>
    <xf numFmtId="0" fontId="5" fillId="0" borderId="7" xfId="0" applyFont="1" applyBorder="1" applyAlignment="1">
      <alignment vertical="center"/>
    </xf>
    <xf numFmtId="0" fontId="5" fillId="4" borderId="10" xfId="0" applyFont="1" applyFill="1" applyBorder="1" applyAlignment="1">
      <alignment horizontal="center" vertical="center"/>
    </xf>
    <xf numFmtId="0" fontId="5" fillId="4" borderId="10" xfId="0" applyFont="1" applyFill="1" applyBorder="1" applyAlignment="1">
      <alignment horizontal="center" vertical="center" wrapText="1"/>
    </xf>
    <xf numFmtId="0" fontId="5" fillId="4" borderId="10" xfId="0" applyFont="1" applyFill="1" applyBorder="1" applyAlignment="1">
      <alignment vertical="center"/>
    </xf>
    <xf numFmtId="0" fontId="5" fillId="0" borderId="21" xfId="0" applyFont="1" applyBorder="1" applyAlignment="1">
      <alignment vertical="center"/>
    </xf>
    <xf numFmtId="0" fontId="5" fillId="0" borderId="10" xfId="0" applyFont="1" applyBorder="1" applyAlignment="1">
      <alignment vertical="center"/>
    </xf>
    <xf numFmtId="0" fontId="1" fillId="2" borderId="14" xfId="0" applyFont="1" applyFill="1" applyBorder="1" applyAlignment="1">
      <alignment vertical="center"/>
    </xf>
    <xf numFmtId="0" fontId="1" fillId="2" borderId="14" xfId="0" applyFont="1" applyFill="1" applyBorder="1" applyAlignment="1">
      <alignment horizontal="center" vertical="center"/>
    </xf>
    <xf numFmtId="0" fontId="1" fillId="3" borderId="14" xfId="0" applyFont="1" applyFill="1" applyBorder="1" applyAlignment="1">
      <alignment vertical="center"/>
    </xf>
    <xf numFmtId="0" fontId="1" fillId="2" borderId="7" xfId="0" applyFont="1" applyFill="1" applyBorder="1" applyAlignment="1">
      <alignment horizontal="center" vertical="center"/>
    </xf>
    <xf numFmtId="0" fontId="1" fillId="3" borderId="7" xfId="0" applyFont="1" applyFill="1" applyBorder="1" applyAlignment="1">
      <alignment vertical="center"/>
    </xf>
    <xf numFmtId="11" fontId="1" fillId="3" borderId="2" xfId="0" applyNumberFormat="1" applyFont="1" applyFill="1" applyBorder="1" applyAlignment="1">
      <alignment horizontal="center" vertical="center"/>
    </xf>
    <xf numFmtId="11" fontId="1" fillId="3" borderId="4" xfId="0" applyNumberFormat="1" applyFont="1" applyFill="1" applyBorder="1" applyAlignment="1">
      <alignment horizontal="center" vertical="center"/>
    </xf>
    <xf numFmtId="11" fontId="1" fillId="3" borderId="9" xfId="0" applyNumberFormat="1" applyFont="1" applyFill="1" applyBorder="1" applyAlignment="1">
      <alignment horizontal="center" vertical="center"/>
    </xf>
    <xf numFmtId="0" fontId="0" fillId="4" borderId="2" xfId="0" applyFill="1" applyBorder="1" applyAlignment="1">
      <alignment horizontal="center" vertical="center" wrapText="1"/>
    </xf>
    <xf numFmtId="0" fontId="0" fillId="4" borderId="14" xfId="0" applyFill="1" applyBorder="1" applyAlignment="1">
      <alignment horizontal="center" vertical="center" wrapText="1"/>
    </xf>
    <xf numFmtId="0" fontId="1" fillId="4" borderId="2"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7"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9" xfId="0" applyFill="1" applyBorder="1" applyAlignment="1">
      <alignment horizontal="center" vertical="center" wrapText="1"/>
    </xf>
    <xf numFmtId="0" fontId="1" fillId="3" borderId="2"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9" xfId="0" applyFont="1" applyFill="1" applyBorder="1" applyAlignment="1">
      <alignment horizontal="center" vertical="center"/>
    </xf>
    <xf numFmtId="164" fontId="1" fillId="3" borderId="2" xfId="0" applyNumberFormat="1" applyFont="1" applyFill="1" applyBorder="1" applyAlignment="1">
      <alignment horizontal="center" vertical="center"/>
    </xf>
    <xf numFmtId="164" fontId="1" fillId="3" borderId="4" xfId="0" applyNumberFormat="1" applyFont="1" applyFill="1" applyBorder="1" applyAlignment="1">
      <alignment horizontal="center" vertical="center"/>
    </xf>
    <xf numFmtId="164" fontId="1" fillId="3" borderId="9" xfId="0" applyNumberFormat="1" applyFont="1" applyFill="1" applyBorder="1" applyAlignment="1">
      <alignment horizontal="center" vertical="center"/>
    </xf>
    <xf numFmtId="0" fontId="0" fillId="0" borderId="2" xfId="0" applyBorder="1" applyAlignment="1">
      <alignment horizontal="center" vertical="center"/>
    </xf>
    <xf numFmtId="0" fontId="1" fillId="0" borderId="4" xfId="0" applyFont="1" applyBorder="1" applyAlignment="1">
      <alignment horizontal="center" vertical="center"/>
    </xf>
    <xf numFmtId="0" fontId="1" fillId="0" borderId="9" xfId="0" applyFont="1" applyBorder="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9" xfId="0" applyFont="1" applyFill="1" applyBorder="1" applyAlignment="1">
      <alignment horizontal="center" vertical="center"/>
    </xf>
    <xf numFmtId="2" fontId="1" fillId="2" borderId="2" xfId="0" applyNumberFormat="1" applyFont="1" applyFill="1" applyBorder="1" applyAlignment="1">
      <alignment horizontal="center" vertical="center"/>
    </xf>
    <xf numFmtId="2" fontId="1" fillId="2" borderId="4" xfId="0" applyNumberFormat="1" applyFont="1" applyFill="1" applyBorder="1" applyAlignment="1">
      <alignment horizontal="center" vertical="center"/>
    </xf>
    <xf numFmtId="2" fontId="1" fillId="2" borderId="9"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4"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0" fontId="0" fillId="3" borderId="2" xfId="0"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5" fillId="0" borderId="17"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9" xfId="0" applyBorder="1" applyAlignment="1">
      <alignment horizontal="center" vertical="center" wrapText="1"/>
    </xf>
    <xf numFmtId="0" fontId="1" fillId="0" borderId="2" xfId="0" applyFont="1" applyBorder="1" applyAlignment="1">
      <alignment horizontal="center" vertical="center"/>
    </xf>
    <xf numFmtId="164" fontId="5" fillId="3" borderId="2" xfId="0" applyNumberFormat="1" applyFont="1" applyFill="1" applyBorder="1" applyAlignment="1">
      <alignment horizontal="center" vertical="center"/>
    </xf>
    <xf numFmtId="164" fontId="5" fillId="3" borderId="4" xfId="0" applyNumberFormat="1" applyFont="1" applyFill="1" applyBorder="1" applyAlignment="1">
      <alignment horizontal="center" vertical="center"/>
    </xf>
    <xf numFmtId="164" fontId="5" fillId="3" borderId="9" xfId="0" applyNumberFormat="1" applyFont="1" applyFill="1" applyBorder="1" applyAlignment="1">
      <alignment horizontal="center" vertical="center"/>
    </xf>
    <xf numFmtId="11" fontId="5" fillId="3" borderId="2" xfId="0" applyNumberFormat="1" applyFont="1" applyFill="1" applyBorder="1" applyAlignment="1">
      <alignment horizontal="center" vertical="center"/>
    </xf>
    <xf numFmtId="11" fontId="5" fillId="3" borderId="4" xfId="0" applyNumberFormat="1" applyFont="1" applyFill="1" applyBorder="1" applyAlignment="1">
      <alignment horizontal="center" vertical="center"/>
    </xf>
    <xf numFmtId="11" fontId="5" fillId="3" borderId="9" xfId="0" applyNumberFormat="1" applyFont="1" applyFill="1" applyBorder="1" applyAlignment="1">
      <alignment horizontal="center" vertical="center"/>
    </xf>
    <xf numFmtId="0" fontId="5" fillId="4" borderId="2"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9" xfId="0" applyFont="1" applyFill="1" applyBorder="1" applyAlignment="1">
      <alignment horizontal="center" vertical="center"/>
    </xf>
    <xf numFmtId="164" fontId="5" fillId="2" borderId="2" xfId="0" applyNumberFormat="1" applyFont="1" applyFill="1" applyBorder="1" applyAlignment="1">
      <alignment horizontal="center" vertical="center"/>
    </xf>
    <xf numFmtId="164" fontId="5" fillId="2" borderId="4" xfId="0" applyNumberFormat="1" applyFont="1" applyFill="1" applyBorder="1" applyAlignment="1">
      <alignment horizontal="center" vertical="center"/>
    </xf>
    <xf numFmtId="164" fontId="5" fillId="2" borderId="9" xfId="0" applyNumberFormat="1"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2"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9" xfId="0" applyFont="1" applyFill="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9" xfId="0" applyFont="1" applyBorder="1" applyAlignment="1">
      <alignment horizontal="center" vertical="center"/>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9" xfId="0" applyFont="1" applyFill="1" applyBorder="1" applyAlignment="1">
      <alignment horizontal="center" vertical="center"/>
    </xf>
    <xf numFmtId="2" fontId="5" fillId="2" borderId="2" xfId="0" applyNumberFormat="1" applyFont="1" applyFill="1" applyBorder="1" applyAlignment="1">
      <alignment horizontal="center" vertical="center"/>
    </xf>
    <xf numFmtId="2" fontId="5" fillId="2" borderId="4" xfId="0" applyNumberFormat="1" applyFont="1" applyFill="1" applyBorder="1" applyAlignment="1">
      <alignment horizontal="center" vertical="center"/>
    </xf>
    <xf numFmtId="2" fontId="5" fillId="2" borderId="9" xfId="0" applyNumberFormat="1" applyFont="1" applyFill="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9" xfId="0" applyFont="1" applyBorder="1" applyAlignment="1">
      <alignment horizontal="center" vertical="center" wrapText="1"/>
    </xf>
    <xf numFmtId="164" fontId="0" fillId="2" borderId="2" xfId="0" applyNumberFormat="1" applyFill="1" applyBorder="1" applyAlignment="1">
      <alignment horizontal="center" vertical="center"/>
    </xf>
    <xf numFmtId="0" fontId="0" fillId="2" borderId="2" xfId="0" applyFill="1" applyBorder="1" applyAlignment="1">
      <alignment horizontal="center" vertical="center"/>
    </xf>
    <xf numFmtId="0" fontId="1" fillId="3" borderId="7" xfId="0" applyFont="1" applyFill="1" applyBorder="1" applyAlignment="1">
      <alignment horizontal="center" vertical="center"/>
    </xf>
    <xf numFmtId="0" fontId="1" fillId="3" borderId="10" xfId="0" applyFont="1" applyFill="1" applyBorder="1" applyAlignment="1">
      <alignment horizontal="center" vertical="center"/>
    </xf>
    <xf numFmtId="164" fontId="1" fillId="3" borderId="7" xfId="0" applyNumberFormat="1" applyFont="1" applyFill="1" applyBorder="1" applyAlignment="1">
      <alignment horizontal="center" vertical="center"/>
    </xf>
    <xf numFmtId="164" fontId="1" fillId="3" borderId="10" xfId="0" applyNumberFormat="1" applyFont="1" applyFill="1" applyBorder="1" applyAlignment="1">
      <alignment horizontal="center" vertical="center"/>
    </xf>
    <xf numFmtId="11" fontId="1" fillId="3" borderId="7" xfId="0" applyNumberFormat="1" applyFont="1" applyFill="1" applyBorder="1" applyAlignment="1">
      <alignment horizontal="center" vertical="center"/>
    </xf>
    <xf numFmtId="11" fontId="1" fillId="3" borderId="10" xfId="0" applyNumberFormat="1" applyFont="1" applyFill="1" applyBorder="1" applyAlignment="1">
      <alignment horizontal="center" vertical="center"/>
    </xf>
    <xf numFmtId="11" fontId="1" fillId="3" borderId="5" xfId="0" applyNumberFormat="1" applyFont="1" applyFill="1" applyBorder="1" applyAlignment="1">
      <alignment horizontal="center" vertical="center"/>
    </xf>
    <xf numFmtId="0" fontId="1" fillId="3" borderId="5" xfId="0" applyFont="1" applyFill="1" applyBorder="1" applyAlignment="1">
      <alignment horizontal="center" vertical="center"/>
    </xf>
    <xf numFmtId="164" fontId="1" fillId="3" borderId="5" xfId="0" applyNumberFormat="1" applyFont="1" applyFill="1" applyBorder="1" applyAlignment="1">
      <alignment horizontal="center" vertical="center"/>
    </xf>
    <xf numFmtId="0" fontId="0" fillId="0" borderId="5" xfId="0" applyBorder="1" applyAlignment="1">
      <alignment horizontal="center" vertical="center" wrapText="1"/>
    </xf>
    <xf numFmtId="0" fontId="1" fillId="0" borderId="7" xfId="0" applyFont="1" applyBorder="1" applyAlignment="1">
      <alignment horizontal="center" vertical="center" wrapText="1"/>
    </xf>
    <xf numFmtId="0" fontId="1" fillId="0" borderId="10" xfId="0" applyFont="1" applyBorder="1" applyAlignment="1">
      <alignment horizontal="center" vertical="center" wrapText="1"/>
    </xf>
    <xf numFmtId="0" fontId="0" fillId="0" borderId="5" xfId="0" applyBorder="1" applyAlignment="1">
      <alignment horizontal="center" vertical="center"/>
    </xf>
    <xf numFmtId="0" fontId="1" fillId="0" borderId="7" xfId="0" applyFont="1" applyBorder="1" applyAlignment="1">
      <alignment horizontal="center" vertical="center"/>
    </xf>
    <xf numFmtId="0" fontId="1" fillId="0" borderId="10" xfId="0" applyFont="1" applyBorder="1" applyAlignment="1">
      <alignment horizontal="center" vertical="center"/>
    </xf>
    <xf numFmtId="0" fontId="1" fillId="0" borderId="5"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3" borderId="2"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9" xfId="0" applyFont="1" applyBorder="1" applyAlignment="1">
      <alignment horizontal="center" vertical="center" wrapText="1"/>
    </xf>
    <xf numFmtId="0" fontId="1" fillId="4" borderId="2"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3" borderId="9" xfId="0" applyFill="1" applyBorder="1" applyAlignment="1">
      <alignment horizontal="center" vertical="center" wrapText="1"/>
    </xf>
    <xf numFmtId="0" fontId="0" fillId="0" borderId="4" xfId="0" applyBorder="1" applyAlignment="1">
      <alignment horizontal="center" vertical="center"/>
    </xf>
    <xf numFmtId="0" fontId="0" fillId="0" borderId="9" xfId="0" applyBorder="1" applyAlignment="1">
      <alignment horizontal="center" vertical="center"/>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vertical="center" wrapText="1"/>
    </xf>
    <xf numFmtId="0" fontId="0" fillId="3" borderId="3" xfId="0" applyFill="1" applyBorder="1" applyAlignment="1">
      <alignment horizontal="center" vertical="center" wrapText="1"/>
    </xf>
    <xf numFmtId="0" fontId="0" fillId="3" borderId="3" xfId="0" applyFill="1" applyBorder="1" applyAlignment="1">
      <alignment horizontal="center" vertical="center"/>
    </xf>
    <xf numFmtId="0" fontId="0" fillId="3" borderId="9" xfId="0" applyFill="1" applyBorder="1" applyAlignment="1">
      <alignment horizontal="center" vertical="center"/>
    </xf>
    <xf numFmtId="164" fontId="1" fillId="3" borderId="3" xfId="0" applyNumberFormat="1" applyFont="1" applyFill="1" applyBorder="1" applyAlignment="1">
      <alignment horizontal="center" vertical="center"/>
    </xf>
    <xf numFmtId="11" fontId="1" fillId="3" borderId="3" xfId="0" applyNumberFormat="1" applyFont="1" applyFill="1" applyBorder="1" applyAlignment="1">
      <alignment horizontal="center" vertical="center"/>
    </xf>
    <xf numFmtId="2" fontId="0" fillId="3" borderId="3" xfId="0" applyNumberFormat="1" applyFill="1" applyBorder="1" applyAlignment="1">
      <alignment horizontal="center" vertical="center"/>
    </xf>
    <xf numFmtId="2" fontId="0" fillId="3" borderId="9" xfId="0" applyNumberFormat="1" applyFill="1" applyBorder="1" applyAlignment="1">
      <alignment horizontal="center" vertical="center"/>
    </xf>
    <xf numFmtId="165" fontId="1" fillId="2" borderId="2" xfId="0" applyNumberFormat="1" applyFont="1" applyFill="1" applyBorder="1" applyAlignment="1">
      <alignment horizontal="center" vertical="center"/>
    </xf>
    <xf numFmtId="165" fontId="1" fillId="2" borderId="4" xfId="0" applyNumberFormat="1" applyFont="1" applyFill="1" applyBorder="1" applyAlignment="1">
      <alignment horizontal="center" vertical="center"/>
    </xf>
    <xf numFmtId="165" fontId="1" fillId="2" borderId="9" xfId="0" applyNumberFormat="1" applyFont="1" applyFill="1" applyBorder="1" applyAlignment="1">
      <alignment horizontal="center" vertical="center"/>
    </xf>
    <xf numFmtId="2" fontId="1" fillId="3" borderId="2" xfId="0" applyNumberFormat="1" applyFont="1" applyFill="1" applyBorder="1" applyAlignment="1">
      <alignment horizontal="center" vertical="center"/>
    </xf>
    <xf numFmtId="2" fontId="1" fillId="3" borderId="4" xfId="0" applyNumberFormat="1" applyFont="1" applyFill="1" applyBorder="1" applyAlignment="1">
      <alignment horizontal="center" vertical="center"/>
    </xf>
    <xf numFmtId="2" fontId="1" fillId="3" borderId="9" xfId="0" applyNumberFormat="1" applyFont="1" applyFill="1" applyBorder="1" applyAlignment="1">
      <alignment horizontal="center" vertical="center"/>
    </xf>
    <xf numFmtId="1" fontId="1" fillId="2" borderId="2" xfId="0" applyNumberFormat="1" applyFont="1" applyFill="1" applyBorder="1" applyAlignment="1">
      <alignment horizontal="center" vertical="center"/>
    </xf>
    <xf numFmtId="1" fontId="1" fillId="2" borderId="4" xfId="0" applyNumberFormat="1" applyFont="1" applyFill="1" applyBorder="1" applyAlignment="1">
      <alignment horizontal="center" vertical="center"/>
    </xf>
    <xf numFmtId="1" fontId="1" fillId="2" borderId="9" xfId="0" applyNumberFormat="1" applyFont="1" applyFill="1" applyBorder="1" applyAlignment="1">
      <alignment horizontal="center" vertical="center"/>
    </xf>
    <xf numFmtId="165" fontId="1" fillId="3" borderId="2" xfId="0" applyNumberFormat="1" applyFont="1" applyFill="1" applyBorder="1" applyAlignment="1">
      <alignment horizontal="center" vertical="center"/>
    </xf>
    <xf numFmtId="165" fontId="1" fillId="3" borderId="4" xfId="0" applyNumberFormat="1" applyFont="1" applyFill="1" applyBorder="1" applyAlignment="1">
      <alignment horizontal="center" vertical="center"/>
    </xf>
    <xf numFmtId="165" fontId="1" fillId="3" borderId="9" xfId="0" applyNumberFormat="1" applyFont="1" applyFill="1" applyBorder="1" applyAlignment="1">
      <alignment horizontal="center" vertical="center"/>
    </xf>
    <xf numFmtId="0" fontId="1" fillId="0" borderId="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2" xfId="0" applyFont="1" applyBorder="1" applyAlignment="1">
      <alignment horizontal="center" vertical="center" wrapText="1"/>
    </xf>
    <xf numFmtId="11" fontId="1" fillId="3" borderId="2" xfId="0" applyNumberFormat="1" applyFont="1" applyFill="1" applyBorder="1" applyAlignment="1">
      <alignment horizontal="center" vertical="center" wrapText="1"/>
    </xf>
    <xf numFmtId="11" fontId="1" fillId="3" borderId="4" xfId="0" applyNumberFormat="1" applyFont="1" applyFill="1" applyBorder="1" applyAlignment="1">
      <alignment horizontal="center" vertical="center" wrapText="1"/>
    </xf>
    <xf numFmtId="11" fontId="1" fillId="3" borderId="9" xfId="0" applyNumberFormat="1" applyFont="1" applyFill="1" applyBorder="1" applyAlignment="1">
      <alignment horizontal="center" vertical="center" wrapText="1"/>
    </xf>
    <xf numFmtId="165" fontId="1" fillId="3" borderId="2" xfId="0" applyNumberFormat="1" applyFont="1" applyFill="1" applyBorder="1" applyAlignment="1">
      <alignment horizontal="center" vertical="center" wrapText="1"/>
    </xf>
    <xf numFmtId="165" fontId="1" fillId="3" borderId="4" xfId="0" applyNumberFormat="1" applyFont="1" applyFill="1" applyBorder="1" applyAlignment="1">
      <alignment horizontal="center" vertical="center" wrapText="1"/>
    </xf>
    <xf numFmtId="165" fontId="1" fillId="3" borderId="9"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9" xfId="0" applyFont="1" applyFill="1" applyBorder="1" applyAlignment="1">
      <alignment horizontal="center" vertical="center" wrapText="1"/>
    </xf>
    <xf numFmtId="1" fontId="1" fillId="2" borderId="2" xfId="0" applyNumberFormat="1" applyFont="1" applyFill="1" applyBorder="1" applyAlignment="1">
      <alignment horizontal="center" vertical="center" wrapText="1"/>
    </xf>
    <xf numFmtId="1" fontId="1" fillId="2" borderId="4" xfId="0" applyNumberFormat="1" applyFont="1" applyFill="1" applyBorder="1" applyAlignment="1">
      <alignment horizontal="center" vertical="center" wrapText="1"/>
    </xf>
    <xf numFmtId="1" fontId="1" fillId="2" borderId="9" xfId="0" applyNumberFormat="1" applyFont="1" applyFill="1" applyBorder="1" applyAlignment="1">
      <alignment horizontal="center" vertical="center" wrapText="1"/>
    </xf>
    <xf numFmtId="164" fontId="1" fillId="2" borderId="2" xfId="0" applyNumberFormat="1" applyFont="1" applyFill="1" applyBorder="1" applyAlignment="1">
      <alignment horizontal="center" vertical="center" wrapText="1"/>
    </xf>
    <xf numFmtId="164" fontId="1" fillId="2" borderId="4" xfId="0" applyNumberFormat="1" applyFont="1" applyFill="1" applyBorder="1" applyAlignment="1">
      <alignment horizontal="center" vertical="center" wrapText="1"/>
    </xf>
    <xf numFmtId="164" fontId="1" fillId="2" borderId="9" xfId="0" applyNumberFormat="1" applyFont="1" applyFill="1" applyBorder="1" applyAlignment="1">
      <alignment horizontal="center" vertical="center" wrapText="1"/>
    </xf>
    <xf numFmtId="0" fontId="1" fillId="2" borderId="5"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0" xfId="0" applyFont="1" applyFill="1" applyBorder="1" applyAlignment="1">
      <alignment horizontal="center" vertical="center"/>
    </xf>
    <xf numFmtId="1" fontId="1" fillId="2" borderId="5" xfId="0" applyNumberFormat="1" applyFont="1" applyFill="1" applyBorder="1" applyAlignment="1">
      <alignment horizontal="center" vertical="center"/>
    </xf>
    <xf numFmtId="1" fontId="1" fillId="2" borderId="7" xfId="0" applyNumberFormat="1" applyFont="1" applyFill="1" applyBorder="1" applyAlignment="1">
      <alignment horizontal="center" vertical="center"/>
    </xf>
    <xf numFmtId="1" fontId="1" fillId="2" borderId="10" xfId="0" applyNumberFormat="1" applyFont="1" applyFill="1" applyBorder="1" applyAlignment="1">
      <alignment horizontal="center" vertical="center"/>
    </xf>
    <xf numFmtId="0" fontId="1" fillId="3" borderId="5"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10" xfId="0" applyFont="1" applyFill="1" applyBorder="1" applyAlignment="1">
      <alignment horizontal="center" vertical="center" wrapText="1"/>
    </xf>
    <xf numFmtId="165" fontId="1" fillId="3" borderId="5" xfId="0" applyNumberFormat="1" applyFont="1" applyFill="1" applyBorder="1" applyAlignment="1">
      <alignment horizontal="center" vertical="center"/>
    </xf>
    <xf numFmtId="165" fontId="1" fillId="3" borderId="7" xfId="0" applyNumberFormat="1" applyFont="1" applyFill="1" applyBorder="1" applyAlignment="1">
      <alignment horizontal="center" vertical="center"/>
    </xf>
    <xf numFmtId="165" fontId="1" fillId="3" borderId="10" xfId="0" applyNumberFormat="1" applyFont="1" applyFill="1" applyBorder="1" applyAlignment="1">
      <alignment horizontal="center" vertical="center"/>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0" fillId="0" borderId="7" xfId="0" applyBorder="1" applyAlignment="1">
      <alignment horizontal="center" vertical="center" wrapText="1"/>
    </xf>
    <xf numFmtId="0" fontId="0" fillId="0" borderId="10" xfId="0" applyBorder="1" applyAlignment="1">
      <alignment horizontal="center" vertical="center" wrapText="1"/>
    </xf>
    <xf numFmtId="0" fontId="0" fillId="0" borderId="7" xfId="0" applyBorder="1" applyAlignment="1">
      <alignment horizontal="center" vertical="center"/>
    </xf>
    <xf numFmtId="0" fontId="0" fillId="0" borderId="10" xfId="0" applyBorder="1" applyAlignment="1">
      <alignment horizontal="center" vertical="center"/>
    </xf>
    <xf numFmtId="11" fontId="0" fillId="3" borderId="2" xfId="0" applyNumberFormat="1" applyFill="1" applyBorder="1" applyAlignment="1">
      <alignment horizontal="center" vertical="center" wrapText="1"/>
    </xf>
    <xf numFmtId="11" fontId="0" fillId="3" borderId="4" xfId="0" applyNumberFormat="1" applyFill="1" applyBorder="1" applyAlignment="1">
      <alignment horizontal="center" vertical="center" wrapText="1"/>
    </xf>
    <xf numFmtId="11" fontId="0" fillId="3" borderId="9" xfId="0" applyNumberFormat="1" applyFill="1" applyBorder="1" applyAlignment="1">
      <alignment horizontal="center" vertical="center" wrapText="1"/>
    </xf>
    <xf numFmtId="0" fontId="1" fillId="3" borderId="14" xfId="0" applyFont="1" applyFill="1" applyBorder="1" applyAlignment="1">
      <alignment horizontal="center" vertical="center"/>
    </xf>
    <xf numFmtId="11" fontId="0" fillId="3" borderId="14" xfId="0" applyNumberFormat="1" applyFill="1" applyBorder="1" applyAlignment="1">
      <alignment horizontal="center" vertical="center" wrapText="1"/>
    </xf>
    <xf numFmtId="11" fontId="1" fillId="3" borderId="14" xfId="0" applyNumberFormat="1" applyFont="1" applyFill="1" applyBorder="1" applyAlignment="1">
      <alignment horizontal="center" vertical="center"/>
    </xf>
    <xf numFmtId="1" fontId="1" fillId="2" borderId="14" xfId="0" applyNumberFormat="1" applyFont="1" applyFill="1" applyBorder="1" applyAlignment="1">
      <alignment horizontal="center" vertical="center"/>
    </xf>
    <xf numFmtId="0" fontId="1" fillId="3" borderId="14" xfId="0" applyFont="1" applyFill="1" applyBorder="1" applyAlignment="1">
      <alignment horizontal="center" vertical="center" wrapText="1"/>
    </xf>
    <xf numFmtId="165" fontId="1" fillId="3" borderId="14" xfId="0" applyNumberFormat="1" applyFont="1" applyFill="1" applyBorder="1" applyAlignment="1">
      <alignment horizontal="center" vertical="center"/>
    </xf>
    <xf numFmtId="0" fontId="0" fillId="0" borderId="14" xfId="0" applyBorder="1" applyAlignment="1">
      <alignment horizontal="center" vertical="center"/>
    </xf>
    <xf numFmtId="0" fontId="1" fillId="2" borderId="14" xfId="0" applyFont="1" applyFill="1" applyBorder="1" applyAlignment="1">
      <alignment horizontal="center" vertical="center"/>
    </xf>
    <xf numFmtId="0" fontId="1" fillId="0" borderId="14" xfId="0" applyFont="1" applyBorder="1" applyAlignment="1">
      <alignment horizontal="center" vertical="center"/>
    </xf>
    <xf numFmtId="0" fontId="0" fillId="0" borderId="14" xfId="0" applyBorder="1" applyAlignment="1">
      <alignment horizontal="center" vertical="center" wrapText="1"/>
    </xf>
    <xf numFmtId="164" fontId="0" fillId="2" borderId="4" xfId="0" applyNumberFormat="1" applyFill="1" applyBorder="1" applyAlignment="1">
      <alignment horizontal="center" vertical="center"/>
    </xf>
    <xf numFmtId="164" fontId="0" fillId="2" borderId="9" xfId="0" applyNumberFormat="1" applyFill="1"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11" fontId="0" fillId="3" borderId="5" xfId="0" applyNumberFormat="1" applyFill="1" applyBorder="1" applyAlignment="1">
      <alignment horizontal="center" vertical="center"/>
    </xf>
    <xf numFmtId="11" fontId="0" fillId="3" borderId="7" xfId="0" applyNumberFormat="1" applyFill="1" applyBorder="1" applyAlignment="1">
      <alignment horizontal="center" vertical="center"/>
    </xf>
    <xf numFmtId="11" fontId="0" fillId="3" borderId="10" xfId="0" applyNumberFormat="1" applyFill="1" applyBorder="1" applyAlignment="1">
      <alignment horizontal="center" vertical="center"/>
    </xf>
    <xf numFmtId="0" fontId="0" fillId="3" borderId="5"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164" fontId="0" fillId="2" borderId="5" xfId="0" applyNumberForma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0" fontId="0" fillId="3" borderId="5" xfId="0" applyFill="1" applyBorder="1" applyAlignment="1">
      <alignment horizontal="center" vertical="center" wrapText="1"/>
    </xf>
    <xf numFmtId="0" fontId="0" fillId="3" borderId="7" xfId="0" applyFill="1" applyBorder="1" applyAlignment="1">
      <alignment horizontal="center" vertical="center" wrapText="1"/>
    </xf>
    <xf numFmtId="0" fontId="0" fillId="3" borderId="10" xfId="0" applyFill="1" applyBorder="1" applyAlignment="1">
      <alignment horizontal="center" vertical="center" wrapText="1"/>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11" fontId="0" fillId="3" borderId="2" xfId="0" applyNumberFormat="1" applyFill="1" applyBorder="1" applyAlignment="1">
      <alignment horizontal="center" vertical="center"/>
    </xf>
    <xf numFmtId="11" fontId="0" fillId="3" borderId="4" xfId="0" applyNumberFormat="1" applyFill="1" applyBorder="1" applyAlignment="1">
      <alignment horizontal="center" vertical="center"/>
    </xf>
    <xf numFmtId="164" fontId="1" fillId="2" borderId="5" xfId="0" applyNumberFormat="1" applyFont="1" applyFill="1" applyBorder="1" applyAlignment="1">
      <alignment horizontal="center" vertical="center"/>
    </xf>
    <xf numFmtId="0" fontId="0" fillId="4" borderId="2" xfId="0" applyFill="1" applyBorder="1" applyAlignment="1">
      <alignment horizontal="center" vertical="center"/>
    </xf>
    <xf numFmtId="0" fontId="0" fillId="4" borderId="4" xfId="0" applyFill="1" applyBorder="1" applyAlignment="1">
      <alignment horizontal="center" vertical="center"/>
    </xf>
    <xf numFmtId="0" fontId="0" fillId="4" borderId="9" xfId="0" applyFill="1" applyBorder="1" applyAlignment="1">
      <alignment horizontal="center" vertical="center"/>
    </xf>
    <xf numFmtId="0" fontId="1" fillId="0" borderId="5" xfId="0" applyFont="1" applyBorder="1" applyAlignment="1">
      <alignment horizontal="center" vertical="center" wrapText="1"/>
    </xf>
    <xf numFmtId="1" fontId="0" fillId="2" borderId="2" xfId="0" applyNumberFormat="1" applyFill="1" applyBorder="1" applyAlignment="1">
      <alignment horizontal="center" vertical="center"/>
    </xf>
    <xf numFmtId="1" fontId="0" fillId="2" borderId="4" xfId="0" applyNumberFormat="1" applyFill="1" applyBorder="1" applyAlignment="1">
      <alignment horizontal="center" vertical="center"/>
    </xf>
    <xf numFmtId="165" fontId="0" fillId="3" borderId="5" xfId="0" applyNumberFormat="1" applyFill="1" applyBorder="1" applyAlignment="1">
      <alignment horizontal="center" vertical="center"/>
    </xf>
    <xf numFmtId="165" fontId="0" fillId="3" borderId="7" xfId="0" applyNumberFormat="1" applyFill="1" applyBorder="1" applyAlignment="1">
      <alignment horizontal="center" vertical="center"/>
    </xf>
    <xf numFmtId="0" fontId="0" fillId="2" borderId="5" xfId="0" applyFill="1" applyBorder="1" applyAlignment="1">
      <alignment horizontal="center" vertical="center"/>
    </xf>
    <xf numFmtId="0" fontId="0" fillId="2" borderId="7" xfId="0" applyFill="1" applyBorder="1" applyAlignment="1">
      <alignment horizontal="center" vertical="center"/>
    </xf>
    <xf numFmtId="1" fontId="0" fillId="2" borderId="5" xfId="0" applyNumberFormat="1" applyFill="1" applyBorder="1" applyAlignment="1">
      <alignment horizontal="center" vertical="center"/>
    </xf>
    <xf numFmtId="1" fontId="0" fillId="2" borderId="7" xfId="0" applyNumberFormat="1" applyFill="1" applyBorder="1" applyAlignment="1">
      <alignment horizontal="center" vertical="center"/>
    </xf>
    <xf numFmtId="11" fontId="0" fillId="3" borderId="9" xfId="0" applyNumberFormat="1" applyFill="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165" fontId="0" fillId="3" borderId="10" xfId="0" applyNumberFormat="1" applyFill="1" applyBorder="1" applyAlignment="1">
      <alignment horizontal="center" vertical="center"/>
    </xf>
    <xf numFmtId="0" fontId="0" fillId="2" borderId="10" xfId="0" applyFill="1" applyBorder="1" applyAlignment="1">
      <alignment horizontal="center" vertical="center"/>
    </xf>
    <xf numFmtId="1" fontId="0" fillId="2" borderId="10" xfId="0" applyNumberFormat="1" applyFill="1" applyBorder="1" applyAlignment="1">
      <alignment horizontal="center" vertical="center"/>
    </xf>
    <xf numFmtId="164" fontId="0" fillId="2" borderId="7" xfId="0" applyNumberFormat="1" applyFill="1" applyBorder="1" applyAlignment="1">
      <alignment horizontal="center" vertical="center"/>
    </xf>
    <xf numFmtId="164" fontId="0" fillId="2" borderId="10" xfId="0" applyNumberFormat="1" applyFill="1" applyBorder="1" applyAlignment="1">
      <alignment horizontal="center" vertical="center"/>
    </xf>
    <xf numFmtId="0" fontId="0" fillId="0" borderId="13" xfId="0" applyBorder="1" applyAlignment="1">
      <alignment horizontal="center" vertical="center"/>
    </xf>
    <xf numFmtId="0" fontId="1" fillId="4" borderId="5" xfId="0" applyFont="1" applyFill="1" applyBorder="1" applyAlignment="1">
      <alignment horizontal="center" vertical="center"/>
    </xf>
    <xf numFmtId="0" fontId="1" fillId="4" borderId="10"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9" xfId="0" applyFont="1" applyBorder="1" applyAlignment="1">
      <alignment horizontal="center" vertical="center" wrapText="1"/>
    </xf>
    <xf numFmtId="0" fontId="1" fillId="0" borderId="4" xfId="0" applyFont="1" applyBorder="1" applyAlignment="1">
      <alignment vertical="center"/>
    </xf>
    <xf numFmtId="0" fontId="1" fillId="0" borderId="9" xfId="0" applyFont="1" applyBorder="1" applyAlignment="1">
      <alignment vertical="center"/>
    </xf>
    <xf numFmtId="0" fontId="0" fillId="0" borderId="2" xfId="0" applyBorder="1" applyAlignment="1">
      <alignment vertical="center" wrapText="1"/>
    </xf>
    <xf numFmtId="0" fontId="0" fillId="0" borderId="4" xfId="0" applyBorder="1" applyAlignment="1">
      <alignment vertical="center" wrapText="1"/>
    </xf>
    <xf numFmtId="0" fontId="0" fillId="0" borderId="9" xfId="0" applyBorder="1" applyAlignment="1">
      <alignment vertical="center" wrapText="1"/>
    </xf>
    <xf numFmtId="0" fontId="1" fillId="2" borderId="5" xfId="0" applyFont="1" applyFill="1" applyBorder="1" applyAlignment="1">
      <alignment vertical="center"/>
    </xf>
    <xf numFmtId="0" fontId="1" fillId="2" borderId="7" xfId="0" applyFont="1" applyFill="1" applyBorder="1" applyAlignment="1">
      <alignment vertical="center"/>
    </xf>
    <xf numFmtId="0" fontId="1" fillId="2" borderId="10" xfId="0" applyFont="1" applyFill="1" applyBorder="1" applyAlignment="1">
      <alignment vertical="center"/>
    </xf>
    <xf numFmtId="0" fontId="1" fillId="0" borderId="2" xfId="0" applyFont="1" applyBorder="1" applyAlignment="1">
      <alignment vertical="center" wrapText="1"/>
    </xf>
    <xf numFmtId="0" fontId="1" fillId="0" borderId="4" xfId="0" applyFont="1" applyBorder="1" applyAlignment="1">
      <alignment vertical="center" wrapText="1"/>
    </xf>
    <xf numFmtId="0" fontId="1" fillId="0" borderId="9" xfId="0" applyFont="1" applyBorder="1" applyAlignment="1">
      <alignment vertical="center" wrapText="1"/>
    </xf>
    <xf numFmtId="0" fontId="1" fillId="4" borderId="3"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00.xml.rels><?xml version="1.0" encoding="UTF-8" standalone="yes"?>
<Relationships xmlns="http://schemas.openxmlformats.org/package/2006/relationships"><Relationship Id="rId2" Type="http://schemas.microsoft.com/office/2011/relationships/chartColorStyle" Target="colors100.xml"/><Relationship Id="rId1" Type="http://schemas.microsoft.com/office/2011/relationships/chartStyle" Target="style100.xml"/></Relationships>
</file>

<file path=xl/charts/_rels/chart101.xml.rels><?xml version="1.0" encoding="UTF-8" standalone="yes"?>
<Relationships xmlns="http://schemas.openxmlformats.org/package/2006/relationships"><Relationship Id="rId2" Type="http://schemas.microsoft.com/office/2011/relationships/chartColorStyle" Target="colors101.xml"/><Relationship Id="rId1" Type="http://schemas.microsoft.com/office/2011/relationships/chartStyle" Target="style101.xml"/></Relationships>
</file>

<file path=xl/charts/_rels/chart102.xml.rels><?xml version="1.0" encoding="UTF-8" standalone="yes"?>
<Relationships xmlns="http://schemas.openxmlformats.org/package/2006/relationships"><Relationship Id="rId2" Type="http://schemas.microsoft.com/office/2011/relationships/chartColorStyle" Target="colors102.xml"/><Relationship Id="rId1" Type="http://schemas.microsoft.com/office/2011/relationships/chartStyle" Target="style102.xml"/></Relationships>
</file>

<file path=xl/charts/_rels/chart103.xml.rels><?xml version="1.0" encoding="UTF-8" standalone="yes"?>
<Relationships xmlns="http://schemas.openxmlformats.org/package/2006/relationships"><Relationship Id="rId2" Type="http://schemas.microsoft.com/office/2011/relationships/chartColorStyle" Target="colors103.xml"/><Relationship Id="rId1" Type="http://schemas.microsoft.com/office/2011/relationships/chartStyle" Target="style103.xml"/></Relationships>
</file>

<file path=xl/charts/_rels/chart104.xml.rels><?xml version="1.0" encoding="UTF-8" standalone="yes"?>
<Relationships xmlns="http://schemas.openxmlformats.org/package/2006/relationships"><Relationship Id="rId2" Type="http://schemas.microsoft.com/office/2011/relationships/chartColorStyle" Target="colors104.xml"/><Relationship Id="rId1" Type="http://schemas.microsoft.com/office/2011/relationships/chartStyle" Target="style104.xml"/></Relationships>
</file>

<file path=xl/charts/_rels/chart105.xml.rels><?xml version="1.0" encoding="UTF-8" standalone="yes"?>
<Relationships xmlns="http://schemas.openxmlformats.org/package/2006/relationships"><Relationship Id="rId2" Type="http://schemas.microsoft.com/office/2011/relationships/chartColorStyle" Target="colors105.xml"/><Relationship Id="rId1" Type="http://schemas.microsoft.com/office/2011/relationships/chartStyle" Target="style105.xml"/></Relationships>
</file>

<file path=xl/charts/_rels/chart106.xml.rels><?xml version="1.0" encoding="UTF-8" standalone="yes"?>
<Relationships xmlns="http://schemas.openxmlformats.org/package/2006/relationships"><Relationship Id="rId2" Type="http://schemas.microsoft.com/office/2011/relationships/chartColorStyle" Target="colors106.xml"/><Relationship Id="rId1" Type="http://schemas.microsoft.com/office/2011/relationships/chartStyle" Target="style106.xml"/></Relationships>
</file>

<file path=xl/charts/_rels/chart107.xml.rels><?xml version="1.0" encoding="UTF-8" standalone="yes"?>
<Relationships xmlns="http://schemas.openxmlformats.org/package/2006/relationships"><Relationship Id="rId2" Type="http://schemas.microsoft.com/office/2011/relationships/chartColorStyle" Target="colors107.xml"/><Relationship Id="rId1" Type="http://schemas.microsoft.com/office/2011/relationships/chartStyle" Target="style107.xml"/></Relationships>
</file>

<file path=xl/charts/_rels/chart108.xml.rels><?xml version="1.0" encoding="UTF-8" standalone="yes"?>
<Relationships xmlns="http://schemas.openxmlformats.org/package/2006/relationships"><Relationship Id="rId2" Type="http://schemas.microsoft.com/office/2011/relationships/chartColorStyle" Target="colors108.xml"/><Relationship Id="rId1" Type="http://schemas.microsoft.com/office/2011/relationships/chartStyle" Target="style108.xml"/></Relationships>
</file>

<file path=xl/charts/_rels/chart109.xml.rels><?xml version="1.0" encoding="UTF-8" standalone="yes"?>
<Relationships xmlns="http://schemas.openxmlformats.org/package/2006/relationships"><Relationship Id="rId2" Type="http://schemas.microsoft.com/office/2011/relationships/chartColorStyle" Target="colors109.xml"/><Relationship Id="rId1" Type="http://schemas.microsoft.com/office/2011/relationships/chartStyle" Target="style109.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10.xml.rels><?xml version="1.0" encoding="UTF-8" standalone="yes"?>
<Relationships xmlns="http://schemas.openxmlformats.org/package/2006/relationships"><Relationship Id="rId2" Type="http://schemas.microsoft.com/office/2011/relationships/chartColorStyle" Target="colors110.xml"/><Relationship Id="rId1" Type="http://schemas.microsoft.com/office/2011/relationships/chartStyle" Target="style110.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72.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73.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74.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75.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76.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77.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78.xml.rels><?xml version="1.0" encoding="UTF-8" standalone="yes"?>
<Relationships xmlns="http://schemas.openxmlformats.org/package/2006/relationships"><Relationship Id="rId2" Type="http://schemas.microsoft.com/office/2011/relationships/chartColorStyle" Target="colors78.xml"/><Relationship Id="rId1" Type="http://schemas.microsoft.com/office/2011/relationships/chartStyle" Target="style78.xml"/></Relationships>
</file>

<file path=xl/charts/_rels/chart79.xml.rels><?xml version="1.0" encoding="UTF-8" standalone="yes"?>
<Relationships xmlns="http://schemas.openxmlformats.org/package/2006/relationships"><Relationship Id="rId2" Type="http://schemas.microsoft.com/office/2011/relationships/chartColorStyle" Target="colors79.xml"/><Relationship Id="rId1" Type="http://schemas.microsoft.com/office/2011/relationships/chartStyle" Target="style79.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2" Type="http://schemas.microsoft.com/office/2011/relationships/chartColorStyle" Target="colors80.xml"/><Relationship Id="rId1" Type="http://schemas.microsoft.com/office/2011/relationships/chartStyle" Target="style80.xml"/></Relationships>
</file>

<file path=xl/charts/_rels/chart81.xml.rels><?xml version="1.0" encoding="UTF-8" standalone="yes"?>
<Relationships xmlns="http://schemas.openxmlformats.org/package/2006/relationships"><Relationship Id="rId2" Type="http://schemas.microsoft.com/office/2011/relationships/chartColorStyle" Target="colors81.xml"/><Relationship Id="rId1" Type="http://schemas.microsoft.com/office/2011/relationships/chartStyle" Target="style81.xml"/></Relationships>
</file>

<file path=xl/charts/_rels/chart82.xml.rels><?xml version="1.0" encoding="UTF-8" standalone="yes"?>
<Relationships xmlns="http://schemas.openxmlformats.org/package/2006/relationships"><Relationship Id="rId2" Type="http://schemas.microsoft.com/office/2011/relationships/chartColorStyle" Target="colors82.xml"/><Relationship Id="rId1" Type="http://schemas.microsoft.com/office/2011/relationships/chartStyle" Target="style82.xml"/></Relationships>
</file>

<file path=xl/charts/_rels/chart83.xml.rels><?xml version="1.0" encoding="UTF-8" standalone="yes"?>
<Relationships xmlns="http://schemas.openxmlformats.org/package/2006/relationships"><Relationship Id="rId2" Type="http://schemas.microsoft.com/office/2011/relationships/chartColorStyle" Target="colors83.xml"/><Relationship Id="rId1" Type="http://schemas.microsoft.com/office/2011/relationships/chartStyle" Target="style83.xml"/></Relationships>
</file>

<file path=xl/charts/_rels/chart84.xml.rels><?xml version="1.0" encoding="UTF-8" standalone="yes"?>
<Relationships xmlns="http://schemas.openxmlformats.org/package/2006/relationships"><Relationship Id="rId2" Type="http://schemas.microsoft.com/office/2011/relationships/chartColorStyle" Target="colors84.xml"/><Relationship Id="rId1" Type="http://schemas.microsoft.com/office/2011/relationships/chartStyle" Target="style84.xml"/></Relationships>
</file>

<file path=xl/charts/_rels/chart85.xml.rels><?xml version="1.0" encoding="UTF-8" standalone="yes"?>
<Relationships xmlns="http://schemas.openxmlformats.org/package/2006/relationships"><Relationship Id="rId2" Type="http://schemas.microsoft.com/office/2011/relationships/chartColorStyle" Target="colors85.xml"/><Relationship Id="rId1" Type="http://schemas.microsoft.com/office/2011/relationships/chartStyle" Target="style85.xml"/></Relationships>
</file>

<file path=xl/charts/_rels/chart86.xml.rels><?xml version="1.0" encoding="UTF-8" standalone="yes"?>
<Relationships xmlns="http://schemas.openxmlformats.org/package/2006/relationships"><Relationship Id="rId2" Type="http://schemas.microsoft.com/office/2011/relationships/chartColorStyle" Target="colors86.xml"/><Relationship Id="rId1" Type="http://schemas.microsoft.com/office/2011/relationships/chartStyle" Target="style86.xml"/></Relationships>
</file>

<file path=xl/charts/_rels/chart87.xml.rels><?xml version="1.0" encoding="UTF-8" standalone="yes"?>
<Relationships xmlns="http://schemas.openxmlformats.org/package/2006/relationships"><Relationship Id="rId2" Type="http://schemas.microsoft.com/office/2011/relationships/chartColorStyle" Target="colors87.xml"/><Relationship Id="rId1" Type="http://schemas.microsoft.com/office/2011/relationships/chartStyle" Target="style87.xml"/></Relationships>
</file>

<file path=xl/charts/_rels/chart88.xml.rels><?xml version="1.0" encoding="UTF-8" standalone="yes"?>
<Relationships xmlns="http://schemas.openxmlformats.org/package/2006/relationships"><Relationship Id="rId2" Type="http://schemas.microsoft.com/office/2011/relationships/chartColorStyle" Target="colors88.xml"/><Relationship Id="rId1" Type="http://schemas.microsoft.com/office/2011/relationships/chartStyle" Target="style88.xml"/></Relationships>
</file>

<file path=xl/charts/_rels/chart89.xml.rels><?xml version="1.0" encoding="UTF-8" standalone="yes"?>
<Relationships xmlns="http://schemas.openxmlformats.org/package/2006/relationships"><Relationship Id="rId2" Type="http://schemas.microsoft.com/office/2011/relationships/chartColorStyle" Target="colors89.xml"/><Relationship Id="rId1" Type="http://schemas.microsoft.com/office/2011/relationships/chartStyle" Target="style89.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90.xml.rels><?xml version="1.0" encoding="UTF-8" standalone="yes"?>
<Relationships xmlns="http://schemas.openxmlformats.org/package/2006/relationships"><Relationship Id="rId2" Type="http://schemas.microsoft.com/office/2011/relationships/chartColorStyle" Target="colors90.xml"/><Relationship Id="rId1" Type="http://schemas.microsoft.com/office/2011/relationships/chartStyle" Target="style90.xml"/></Relationships>
</file>

<file path=xl/charts/_rels/chart91.xml.rels><?xml version="1.0" encoding="UTF-8" standalone="yes"?>
<Relationships xmlns="http://schemas.openxmlformats.org/package/2006/relationships"><Relationship Id="rId2" Type="http://schemas.microsoft.com/office/2011/relationships/chartColorStyle" Target="colors91.xml"/><Relationship Id="rId1" Type="http://schemas.microsoft.com/office/2011/relationships/chartStyle" Target="style91.xml"/></Relationships>
</file>

<file path=xl/charts/_rels/chart92.xml.rels><?xml version="1.0" encoding="UTF-8" standalone="yes"?>
<Relationships xmlns="http://schemas.openxmlformats.org/package/2006/relationships"><Relationship Id="rId2" Type="http://schemas.microsoft.com/office/2011/relationships/chartColorStyle" Target="colors92.xml"/><Relationship Id="rId1" Type="http://schemas.microsoft.com/office/2011/relationships/chartStyle" Target="style92.xml"/></Relationships>
</file>

<file path=xl/charts/_rels/chart93.xml.rels><?xml version="1.0" encoding="UTF-8" standalone="yes"?>
<Relationships xmlns="http://schemas.openxmlformats.org/package/2006/relationships"><Relationship Id="rId2" Type="http://schemas.microsoft.com/office/2011/relationships/chartColorStyle" Target="colors93.xml"/><Relationship Id="rId1" Type="http://schemas.microsoft.com/office/2011/relationships/chartStyle" Target="style93.xml"/></Relationships>
</file>

<file path=xl/charts/_rels/chart94.xml.rels><?xml version="1.0" encoding="UTF-8" standalone="yes"?>
<Relationships xmlns="http://schemas.openxmlformats.org/package/2006/relationships"><Relationship Id="rId2" Type="http://schemas.microsoft.com/office/2011/relationships/chartColorStyle" Target="colors94.xml"/><Relationship Id="rId1" Type="http://schemas.microsoft.com/office/2011/relationships/chartStyle" Target="style94.xml"/></Relationships>
</file>

<file path=xl/charts/_rels/chart95.xml.rels><?xml version="1.0" encoding="UTF-8" standalone="yes"?>
<Relationships xmlns="http://schemas.openxmlformats.org/package/2006/relationships"><Relationship Id="rId2" Type="http://schemas.microsoft.com/office/2011/relationships/chartColorStyle" Target="colors95.xml"/><Relationship Id="rId1" Type="http://schemas.microsoft.com/office/2011/relationships/chartStyle" Target="style95.xml"/></Relationships>
</file>

<file path=xl/charts/_rels/chart96.xml.rels><?xml version="1.0" encoding="UTF-8" standalone="yes"?>
<Relationships xmlns="http://schemas.openxmlformats.org/package/2006/relationships"><Relationship Id="rId2" Type="http://schemas.microsoft.com/office/2011/relationships/chartColorStyle" Target="colors96.xml"/><Relationship Id="rId1" Type="http://schemas.microsoft.com/office/2011/relationships/chartStyle" Target="style96.xml"/></Relationships>
</file>

<file path=xl/charts/_rels/chart97.xml.rels><?xml version="1.0" encoding="UTF-8" standalone="yes"?>
<Relationships xmlns="http://schemas.openxmlformats.org/package/2006/relationships"><Relationship Id="rId2" Type="http://schemas.microsoft.com/office/2011/relationships/chartColorStyle" Target="colors97.xml"/><Relationship Id="rId1" Type="http://schemas.microsoft.com/office/2011/relationships/chartStyle" Target="style97.xml"/></Relationships>
</file>

<file path=xl/charts/_rels/chart98.xml.rels><?xml version="1.0" encoding="UTF-8" standalone="yes"?>
<Relationships xmlns="http://schemas.openxmlformats.org/package/2006/relationships"><Relationship Id="rId2" Type="http://schemas.microsoft.com/office/2011/relationships/chartColorStyle" Target="colors98.xml"/><Relationship Id="rId1" Type="http://schemas.microsoft.com/office/2011/relationships/chartStyle" Target="style98.xml"/></Relationships>
</file>

<file path=xl/charts/_rels/chart99.xml.rels><?xml version="1.0" encoding="UTF-8" standalone="yes"?>
<Relationships xmlns="http://schemas.openxmlformats.org/package/2006/relationships"><Relationship Id="rId2" Type="http://schemas.microsoft.com/office/2011/relationships/chartColorStyle" Target="colors99.xml"/><Relationship Id="rId1" Type="http://schemas.microsoft.com/office/2011/relationships/chartStyle" Target="style9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'[1]4.Janoyan(2006)'!$A$3:$A$23</c:f>
              <c:numCache>
                <c:formatCode>General</c:formatCode>
                <c:ptCount val="21"/>
                <c:pt idx="0">
                  <c:v>0</c:v>
                </c:pt>
                <c:pt idx="1">
                  <c:v>0</c:v>
                </c:pt>
                <c:pt idx="2">
                  <c:v>21.7714322</c:v>
                </c:pt>
                <c:pt idx="3">
                  <c:v>43.542864399999999</c:v>
                </c:pt>
                <c:pt idx="4">
                  <c:v>59.376614799999992</c:v>
                </c:pt>
                <c:pt idx="5">
                  <c:v>83.127265800000004</c:v>
                </c:pt>
                <c:pt idx="6">
                  <c:v>98.961041599999987</c:v>
                </c:pt>
                <c:pt idx="7">
                  <c:v>118.753255</c:v>
                </c:pt>
                <c:pt idx="8">
                  <c:v>152.39999999999998</c:v>
                </c:pt>
                <c:pt idx="9">
                  <c:v>176.15065099999998</c:v>
                </c:pt>
                <c:pt idx="10">
                  <c:v>227.61039059999999</c:v>
                </c:pt>
                <c:pt idx="11">
                  <c:v>251.36104159999996</c:v>
                </c:pt>
                <c:pt idx="12">
                  <c:v>330.52986980000003</c:v>
                </c:pt>
                <c:pt idx="13">
                  <c:v>389.9064846</c:v>
                </c:pt>
                <c:pt idx="14">
                  <c:v>453.24156240000002</c:v>
                </c:pt>
                <c:pt idx="15">
                  <c:v>534.38960939999993</c:v>
                </c:pt>
                <c:pt idx="16">
                  <c:v>631.37143219999996</c:v>
                </c:pt>
                <c:pt idx="17">
                  <c:v>1005.4441663999999</c:v>
                </c:pt>
                <c:pt idx="18">
                  <c:v>1353.7870054</c:v>
                </c:pt>
                <c:pt idx="19">
                  <c:v>2078.1818227999997</c:v>
                </c:pt>
                <c:pt idx="20">
                  <c:v>2755.0753128000001</c:v>
                </c:pt>
              </c:numCache>
            </c:numRef>
          </c:xVal>
          <c:yVal>
            <c:numRef>
              <c:f>'[1]4.Janoyan(2006)'!$D$3:$D$23</c:f>
              <c:numCache>
                <c:formatCode>General</c:formatCode>
                <c:ptCount val="21"/>
                <c:pt idx="0">
                  <c:v>0</c:v>
                </c:pt>
                <c:pt idx="1">
                  <c:v>4.4474103600000001</c:v>
                </c:pt>
                <c:pt idx="2">
                  <c:v>160.106844</c:v>
                </c:pt>
                <c:pt idx="3">
                  <c:v>302.42404212000002</c:v>
                </c:pt>
                <c:pt idx="4">
                  <c:v>442.51752840000006</c:v>
                </c:pt>
                <c:pt idx="5">
                  <c:v>507.00500748000002</c:v>
                </c:pt>
                <c:pt idx="6">
                  <c:v>598.17696204000003</c:v>
                </c:pt>
                <c:pt idx="7">
                  <c:v>676.00667664000014</c:v>
                </c:pt>
                <c:pt idx="8">
                  <c:v>773.84974896000006</c:v>
                </c:pt>
                <c:pt idx="9">
                  <c:v>849.45576060000008</c:v>
                </c:pt>
                <c:pt idx="10">
                  <c:v>958.41736104000017</c:v>
                </c:pt>
                <c:pt idx="11">
                  <c:v>1020.68113716</c:v>
                </c:pt>
                <c:pt idx="12">
                  <c:v>1180.7879811600001</c:v>
                </c:pt>
                <c:pt idx="13">
                  <c:v>1258.6176957600003</c:v>
                </c:pt>
                <c:pt idx="14">
                  <c:v>1327.5525896400002</c:v>
                </c:pt>
                <c:pt idx="15">
                  <c:v>1354.2370606800002</c:v>
                </c:pt>
                <c:pt idx="16">
                  <c:v>1383.1452435600002</c:v>
                </c:pt>
                <c:pt idx="17">
                  <c:v>1394.26377168</c:v>
                </c:pt>
                <c:pt idx="18">
                  <c:v>1394.26377168</c:v>
                </c:pt>
                <c:pt idx="19">
                  <c:v>1378.6978287600002</c:v>
                </c:pt>
                <c:pt idx="20">
                  <c:v>1367.5793006400002</c:v>
                </c:pt>
              </c:numCache>
            </c:numRef>
          </c:yVal>
          <c:smooth val="1"/>
          <c:extLst>
            <c:ext xmlns:c16="http://schemas.microsoft.com/office/drawing/2014/chart" uri="{C3380CC4-5D6E-409C-BE32-E72D297353CC}">
              <c16:uniqueId val="{00000000-6943-44DD-A505-CF9AF78DDEE8}"/>
            </c:ext>
          </c:extLst>
        </c:ser>
        <c:dLbls>
          <c:showLegendKey val="0"/>
          <c:showVal val="0"/>
          <c:showCatName val="0"/>
          <c:showSerName val="0"/>
          <c:showPercent val="0"/>
          <c:showBubbleSize val="0"/>
        </c:dLbls>
        <c:axId val="669578424"/>
        <c:axId val="669575680"/>
      </c:scatterChart>
      <c:valAx>
        <c:axId val="669578424"/>
        <c:scaling>
          <c:orientation val="minMax"/>
          <c:min val="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mn-lt"/>
                    <a:ea typeface="+mn-ea"/>
                    <a:cs typeface="+mn-cs"/>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669575680"/>
        <c:crosses val="autoZero"/>
        <c:crossBetween val="midCat"/>
      </c:valAx>
      <c:valAx>
        <c:axId val="669575680"/>
        <c:scaling>
          <c:orientation val="minMax"/>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6695784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'[1]36.Ismael(2010)#4'!$A$3:$A$37</c:f>
              <c:numCache>
                <c:formatCode>General</c:formatCode>
                <c:ptCount val="35"/>
                <c:pt idx="0">
                  <c:v>0</c:v>
                </c:pt>
                <c:pt idx="1">
                  <c:v>1.5509E-2</c:v>
                </c:pt>
                <c:pt idx="2">
                  <c:v>9.4052999999999998E-2</c:v>
                </c:pt>
                <c:pt idx="3">
                  <c:v>0.14118700000000001</c:v>
                </c:pt>
                <c:pt idx="4">
                  <c:v>0.21993499999999999</c:v>
                </c:pt>
                <c:pt idx="5">
                  <c:v>0.361869</c:v>
                </c:pt>
                <c:pt idx="6">
                  <c:v>0.50387999999999999</c:v>
                </c:pt>
                <c:pt idx="7">
                  <c:v>0.72487900000000005</c:v>
                </c:pt>
                <c:pt idx="8">
                  <c:v>0.96170299999999997</c:v>
                </c:pt>
                <c:pt idx="9">
                  <c:v>1.1985779999999999</c:v>
                </c:pt>
                <c:pt idx="10">
                  <c:v>1.435478</c:v>
                </c:pt>
                <c:pt idx="11">
                  <c:v>1.7513909999999999</c:v>
                </c:pt>
                <c:pt idx="12">
                  <c:v>2.051555</c:v>
                </c:pt>
                <c:pt idx="13">
                  <c:v>2.3676210000000002</c:v>
                </c:pt>
                <c:pt idx="14">
                  <c:v>2.6994859999999998</c:v>
                </c:pt>
                <c:pt idx="15">
                  <c:v>3.0946530000000001</c:v>
                </c:pt>
                <c:pt idx="16">
                  <c:v>3.5056590000000001</c:v>
                </c:pt>
                <c:pt idx="17">
                  <c:v>3.964064</c:v>
                </c:pt>
                <c:pt idx="18">
                  <c:v>4.5173839999999998</c:v>
                </c:pt>
                <c:pt idx="19">
                  <c:v>5.2762330000000004</c:v>
                </c:pt>
                <c:pt idx="20">
                  <c:v>6.0351189999999999</c:v>
                </c:pt>
                <c:pt idx="21">
                  <c:v>6.7782299999999998</c:v>
                </c:pt>
                <c:pt idx="22">
                  <c:v>7.8217720000000002</c:v>
                </c:pt>
                <c:pt idx="23">
                  <c:v>8.8020870000000002</c:v>
                </c:pt>
                <c:pt idx="24">
                  <c:v>9.8456159999999997</c:v>
                </c:pt>
                <c:pt idx="25">
                  <c:v>11.04726</c:v>
                </c:pt>
                <c:pt idx="26">
                  <c:v>12.628385</c:v>
                </c:pt>
                <c:pt idx="27">
                  <c:v>13.956543</c:v>
                </c:pt>
                <c:pt idx="28">
                  <c:v>15.268876000000001</c:v>
                </c:pt>
                <c:pt idx="29">
                  <c:v>17.419222999999999</c:v>
                </c:pt>
                <c:pt idx="30">
                  <c:v>19.079411</c:v>
                </c:pt>
                <c:pt idx="31">
                  <c:v>20.265255</c:v>
                </c:pt>
                <c:pt idx="32">
                  <c:v>21.087443</c:v>
                </c:pt>
                <c:pt idx="33">
                  <c:v>22.067784</c:v>
                </c:pt>
                <c:pt idx="34">
                  <c:v>24.929856999999998</c:v>
                </c:pt>
              </c:numCache>
            </c:numRef>
          </c:xVal>
          <c:yVal>
            <c:numRef>
              <c:f>'[1]36.Ismael(2010)#4'!$D$3:$D$37</c:f>
              <c:numCache>
                <c:formatCode>General</c:formatCode>
                <c:ptCount val="35"/>
                <c:pt idx="0">
                  <c:v>0</c:v>
                </c:pt>
                <c:pt idx="1">
                  <c:v>10.619761</c:v>
                </c:pt>
                <c:pt idx="2">
                  <c:v>28.762772999999999</c:v>
                </c:pt>
                <c:pt idx="3">
                  <c:v>39.383094</c:v>
                </c:pt>
                <c:pt idx="4">
                  <c:v>50.446452999999998</c:v>
                </c:pt>
                <c:pt idx="5">
                  <c:v>63.723323000000001</c:v>
                </c:pt>
                <c:pt idx="6">
                  <c:v>74.345321999999996</c:v>
                </c:pt>
                <c:pt idx="7">
                  <c:v>87.623592000000002</c:v>
                </c:pt>
                <c:pt idx="8">
                  <c:v>100.45966300000001</c:v>
                </c:pt>
                <c:pt idx="9">
                  <c:v>111.52582</c:v>
                </c:pt>
                <c:pt idx="10">
                  <c:v>121.707021</c:v>
                </c:pt>
                <c:pt idx="11">
                  <c:v>133.65953400000001</c:v>
                </c:pt>
                <c:pt idx="12">
                  <c:v>143.39937599999999</c:v>
                </c:pt>
                <c:pt idx="13">
                  <c:v>150.04214899999999</c:v>
                </c:pt>
                <c:pt idx="14">
                  <c:v>157.12768</c:v>
                </c:pt>
                <c:pt idx="15">
                  <c:v>162.44441699999999</c:v>
                </c:pt>
                <c:pt idx="16">
                  <c:v>166.87647799999999</c:v>
                </c:pt>
                <c:pt idx="17">
                  <c:v>172.63681299999999</c:v>
                </c:pt>
                <c:pt idx="18">
                  <c:v>177.071392</c:v>
                </c:pt>
                <c:pt idx="19">
                  <c:v>182.83704499999999</c:v>
                </c:pt>
                <c:pt idx="20">
                  <c:v>187.275262</c:v>
                </c:pt>
                <c:pt idx="21">
                  <c:v>190.38576499999999</c:v>
                </c:pt>
                <c:pt idx="22">
                  <c:v>193.944064</c:v>
                </c:pt>
                <c:pt idx="23">
                  <c:v>196.616286</c:v>
                </c:pt>
                <c:pt idx="24">
                  <c:v>200.617063</c:v>
                </c:pt>
                <c:pt idx="25">
                  <c:v>205.06311700000001</c:v>
                </c:pt>
                <c:pt idx="26">
                  <c:v>210.400845</c:v>
                </c:pt>
                <c:pt idx="27">
                  <c:v>214.40665899999999</c:v>
                </c:pt>
                <c:pt idx="28">
                  <c:v>218.85467199999999</c:v>
                </c:pt>
                <c:pt idx="29">
                  <c:v>225.529911</c:v>
                </c:pt>
                <c:pt idx="30">
                  <c:v>230.86903799999999</c:v>
                </c:pt>
                <c:pt idx="31">
                  <c:v>234.872333</c:v>
                </c:pt>
                <c:pt idx="32">
                  <c:v>237.54175699999999</c:v>
                </c:pt>
                <c:pt idx="33">
                  <c:v>239.32902300000001</c:v>
                </c:pt>
                <c:pt idx="34">
                  <c:v>240.70711499999999</c:v>
                </c:pt>
              </c:numCache>
            </c:numRef>
          </c:yVal>
          <c:smooth val="1"/>
          <c:extLst>
            <c:ext xmlns:c16="http://schemas.microsoft.com/office/drawing/2014/chart" uri="{C3380CC4-5D6E-409C-BE32-E72D297353CC}">
              <c16:uniqueId val="{00000000-1860-4467-A070-2A40B5A8D34D}"/>
            </c:ext>
          </c:extLst>
        </c:ser>
        <c:dLbls>
          <c:showLegendKey val="0"/>
          <c:showVal val="0"/>
          <c:showCatName val="0"/>
          <c:showSerName val="0"/>
          <c:showPercent val="0"/>
          <c:showBubbleSize val="0"/>
        </c:dLbls>
        <c:axId val="669588616"/>
        <c:axId val="669589008"/>
      </c:scatterChart>
      <c:valAx>
        <c:axId val="669588616"/>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69589008"/>
        <c:crosses val="autoZero"/>
        <c:crossBetween val="midCat"/>
      </c:valAx>
      <c:valAx>
        <c:axId val="669589008"/>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6958861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'[1]105.EPRI_#9(1982)'!$A$3:$A$8</c:f>
              <c:numCache>
                <c:formatCode>General</c:formatCode>
                <c:ptCount val="6"/>
                <c:pt idx="0">
                  <c:v>0</c:v>
                </c:pt>
                <c:pt idx="1">
                  <c:v>0.104058212</c:v>
                </c:pt>
                <c:pt idx="2">
                  <c:v>0.31874459999999999</c:v>
                </c:pt>
                <c:pt idx="3">
                  <c:v>0.53324251999999994</c:v>
                </c:pt>
                <c:pt idx="4">
                  <c:v>1.2780441799999998</c:v>
                </c:pt>
                <c:pt idx="5">
                  <c:v>3.2538923999999998</c:v>
                </c:pt>
              </c:numCache>
            </c:numRef>
          </c:xVal>
          <c:yVal>
            <c:numRef>
              <c:f>'[1]105.EPRI_#9(1982)'!$D$3:$D$8</c:f>
              <c:numCache>
                <c:formatCode>General</c:formatCode>
                <c:ptCount val="6"/>
                <c:pt idx="0">
                  <c:v>0</c:v>
                </c:pt>
                <c:pt idx="1">
                  <c:v>10.980657430680001</c:v>
                </c:pt>
                <c:pt idx="2">
                  <c:v>23.671544861020003</c:v>
                </c:pt>
                <c:pt idx="3">
                  <c:v>35.038641543200001</c:v>
                </c:pt>
                <c:pt idx="4">
                  <c:v>60.704880175200003</c:v>
                </c:pt>
                <c:pt idx="5">
                  <c:v>93.704012114800008</c:v>
                </c:pt>
              </c:numCache>
            </c:numRef>
          </c:yVal>
          <c:smooth val="1"/>
          <c:extLst>
            <c:ext xmlns:c16="http://schemas.microsoft.com/office/drawing/2014/chart" uri="{C3380CC4-5D6E-409C-BE32-E72D297353CC}">
              <c16:uniqueId val="{00000000-5C9A-4D1A-978A-84BD193908B4}"/>
            </c:ext>
          </c:extLst>
        </c:ser>
        <c:dLbls>
          <c:showLegendKey val="0"/>
          <c:showVal val="0"/>
          <c:showCatName val="0"/>
          <c:showSerName val="0"/>
          <c:showPercent val="0"/>
          <c:showBubbleSize val="0"/>
        </c:dLbls>
        <c:axId val="838827784"/>
        <c:axId val="838817984"/>
      </c:scatterChart>
      <c:valAx>
        <c:axId val="838827784"/>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Displacement (mm)</a:t>
                </a:r>
              </a:p>
            </c:rich>
          </c:tx>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838817984"/>
        <c:crosses val="autoZero"/>
        <c:crossBetween val="midCat"/>
      </c:valAx>
      <c:valAx>
        <c:axId val="838817984"/>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Lateral Load (kN)</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83882778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pPr>
      <a:endParaRPr lang="en-US"/>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'[1]98.EPRI_#2(1982)'!$A$3:$A$9</c:f>
              <c:numCache>
                <c:formatCode>General</c:formatCode>
                <c:ptCount val="7"/>
                <c:pt idx="0">
                  <c:v>0</c:v>
                </c:pt>
                <c:pt idx="1">
                  <c:v>0.96774000000000004</c:v>
                </c:pt>
                <c:pt idx="2">
                  <c:v>2.7304999999999997</c:v>
                </c:pt>
                <c:pt idx="3">
                  <c:v>5.7378599999999995</c:v>
                </c:pt>
                <c:pt idx="4">
                  <c:v>19.5961</c:v>
                </c:pt>
                <c:pt idx="5">
                  <c:v>80.876140000000007</c:v>
                </c:pt>
                <c:pt idx="6">
                  <c:v>96.52</c:v>
                </c:pt>
              </c:numCache>
            </c:numRef>
          </c:xVal>
          <c:yVal>
            <c:numRef>
              <c:f>'[1]98.EPRI_#2(1982)'!$D$3:$D$9</c:f>
              <c:numCache>
                <c:formatCode>General</c:formatCode>
                <c:ptCount val="7"/>
                <c:pt idx="0">
                  <c:v>0</c:v>
                </c:pt>
                <c:pt idx="1">
                  <c:v>13.077771503999999</c:v>
                </c:pt>
                <c:pt idx="2">
                  <c:v>23.444907970500001</c:v>
                </c:pt>
                <c:pt idx="3">
                  <c:v>34.707249034</c:v>
                </c:pt>
                <c:pt idx="4">
                  <c:v>59.446033462399996</c:v>
                </c:pt>
                <c:pt idx="5">
                  <c:v>91.150176888699988</c:v>
                </c:pt>
                <c:pt idx="6">
                  <c:v>91.066772733700006</c:v>
                </c:pt>
              </c:numCache>
            </c:numRef>
          </c:yVal>
          <c:smooth val="1"/>
          <c:extLst>
            <c:ext xmlns:c16="http://schemas.microsoft.com/office/drawing/2014/chart" uri="{C3380CC4-5D6E-409C-BE32-E72D297353CC}">
              <c16:uniqueId val="{00000000-D2A3-4C59-8ABE-C14F8C479325}"/>
            </c:ext>
          </c:extLst>
        </c:ser>
        <c:dLbls>
          <c:showLegendKey val="0"/>
          <c:showVal val="0"/>
          <c:showCatName val="0"/>
          <c:showSerName val="0"/>
          <c:showPercent val="0"/>
          <c:showBubbleSize val="0"/>
        </c:dLbls>
        <c:axId val="653798664"/>
        <c:axId val="2146184"/>
      </c:scatterChart>
      <c:valAx>
        <c:axId val="653798664"/>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Displacement (mm)</a:t>
                </a:r>
              </a:p>
            </c:rich>
          </c:tx>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2146184"/>
        <c:crosses val="autoZero"/>
        <c:crossBetween val="midCat"/>
      </c:valAx>
      <c:valAx>
        <c:axId val="2146184"/>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Lateral Load (kN)</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65379866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pPr>
      <a:endParaRPr lang="en-US"/>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'[1]107.EPRI_#11(1982)'!$A$3:$A$12</c:f>
              <c:numCache>
                <c:formatCode>General</c:formatCode>
                <c:ptCount val="10"/>
                <c:pt idx="0">
                  <c:v>0</c:v>
                </c:pt>
                <c:pt idx="1">
                  <c:v>1.19831358</c:v>
                </c:pt>
                <c:pt idx="2">
                  <c:v>1.41647418</c:v>
                </c:pt>
                <c:pt idx="3">
                  <c:v>2.4630227600000003</c:v>
                </c:pt>
                <c:pt idx="4">
                  <c:v>14.3987266</c:v>
                </c:pt>
                <c:pt idx="5">
                  <c:v>46.604681999999997</c:v>
                </c:pt>
                <c:pt idx="6">
                  <c:v>86.452455999999984</c:v>
                </c:pt>
                <c:pt idx="7">
                  <c:v>126.59106000000001</c:v>
                </c:pt>
                <c:pt idx="8">
                  <c:v>175.076866</c:v>
                </c:pt>
                <c:pt idx="9">
                  <c:v>250.37161</c:v>
                </c:pt>
              </c:numCache>
            </c:numRef>
          </c:xVal>
          <c:yVal>
            <c:numRef>
              <c:f>'[1]107.EPRI_#11(1982)'!$D$3:$D$12</c:f>
              <c:numCache>
                <c:formatCode>General</c:formatCode>
                <c:ptCount val="10"/>
                <c:pt idx="0">
                  <c:v>0</c:v>
                </c:pt>
                <c:pt idx="1">
                  <c:v>19.095047670629999</c:v>
                </c:pt>
                <c:pt idx="2">
                  <c:v>29.320119059779998</c:v>
                </c:pt>
                <c:pt idx="3">
                  <c:v>41.302126775390001</c:v>
                </c:pt>
                <c:pt idx="4">
                  <c:v>63.221461545400004</c:v>
                </c:pt>
                <c:pt idx="5">
                  <c:v>89.933032253400015</c:v>
                </c:pt>
                <c:pt idx="6">
                  <c:v>122.6964084482</c:v>
                </c:pt>
                <c:pt idx="7">
                  <c:v>150.49779344820001</c:v>
                </c:pt>
                <c:pt idx="8">
                  <c:v>180.32923558090002</c:v>
                </c:pt>
                <c:pt idx="9">
                  <c:v>206.32408658360001</c:v>
                </c:pt>
              </c:numCache>
            </c:numRef>
          </c:yVal>
          <c:smooth val="1"/>
          <c:extLst>
            <c:ext xmlns:c16="http://schemas.microsoft.com/office/drawing/2014/chart" uri="{C3380CC4-5D6E-409C-BE32-E72D297353CC}">
              <c16:uniqueId val="{00000000-BE1B-4B73-B306-3387D68ECF07}"/>
            </c:ext>
          </c:extLst>
        </c:ser>
        <c:dLbls>
          <c:showLegendKey val="0"/>
          <c:showVal val="0"/>
          <c:showCatName val="0"/>
          <c:showSerName val="0"/>
          <c:showPercent val="0"/>
          <c:showBubbleSize val="0"/>
        </c:dLbls>
        <c:axId val="653799840"/>
        <c:axId val="653805720"/>
      </c:scatterChart>
      <c:valAx>
        <c:axId val="653799840"/>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Displacement (mm)</a:t>
                </a:r>
              </a:p>
            </c:rich>
          </c:tx>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653805720"/>
        <c:crosses val="autoZero"/>
        <c:crossBetween val="midCat"/>
      </c:valAx>
      <c:valAx>
        <c:axId val="653805720"/>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Lateral Load (kN)</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65379984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pPr>
      <a:endParaRPr lang="en-US"/>
    </a:p>
  </c:txPr>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'[1]108.EPRI_#12(1982)'!$A$3:$A$11</c:f>
              <c:numCache>
                <c:formatCode>General</c:formatCode>
                <c:ptCount val="9"/>
                <c:pt idx="0">
                  <c:v>0</c:v>
                </c:pt>
                <c:pt idx="1">
                  <c:v>0.56190642000000002</c:v>
                </c:pt>
                <c:pt idx="2">
                  <c:v>1.8225287400000001</c:v>
                </c:pt>
                <c:pt idx="3">
                  <c:v>3.4349435999999995</c:v>
                </c:pt>
                <c:pt idx="4">
                  <c:v>8.5751670000000004</c:v>
                </c:pt>
                <c:pt idx="5">
                  <c:v>30.401513999999995</c:v>
                </c:pt>
                <c:pt idx="6">
                  <c:v>53.454299999999996</c:v>
                </c:pt>
                <c:pt idx="7">
                  <c:v>125.207268</c:v>
                </c:pt>
                <c:pt idx="8">
                  <c:v>314.60947999999996</c:v>
                </c:pt>
              </c:numCache>
            </c:numRef>
          </c:xVal>
          <c:yVal>
            <c:numRef>
              <c:f>'[1]108.EPRI_#12(1982)'!$D$3:$D$11</c:f>
              <c:numCache>
                <c:formatCode>General</c:formatCode>
                <c:ptCount val="9"/>
                <c:pt idx="0">
                  <c:v>0</c:v>
                </c:pt>
                <c:pt idx="1">
                  <c:v>16.293891323569998</c:v>
                </c:pt>
                <c:pt idx="2">
                  <c:v>28.811909741979999</c:v>
                </c:pt>
                <c:pt idx="3">
                  <c:v>39.651002520239999</c:v>
                </c:pt>
                <c:pt idx="4">
                  <c:v>66.309639391200008</c:v>
                </c:pt>
                <c:pt idx="5">
                  <c:v>90.560787526700011</c:v>
                </c:pt>
                <c:pt idx="6">
                  <c:v>124.4045255426</c:v>
                </c:pt>
                <c:pt idx="7">
                  <c:v>161.92193857239999</c:v>
                </c:pt>
                <c:pt idx="8">
                  <c:v>191.35248473339999</c:v>
                </c:pt>
              </c:numCache>
            </c:numRef>
          </c:yVal>
          <c:smooth val="1"/>
          <c:extLst>
            <c:ext xmlns:c16="http://schemas.microsoft.com/office/drawing/2014/chart" uri="{C3380CC4-5D6E-409C-BE32-E72D297353CC}">
              <c16:uniqueId val="{00000000-07F1-4E22-AC0A-0002FF68B6FF}"/>
            </c:ext>
          </c:extLst>
        </c:ser>
        <c:dLbls>
          <c:showLegendKey val="0"/>
          <c:showVal val="0"/>
          <c:showCatName val="0"/>
          <c:showSerName val="0"/>
          <c:showPercent val="0"/>
          <c:showBubbleSize val="0"/>
        </c:dLbls>
        <c:axId val="650987048"/>
        <c:axId val="650990576"/>
      </c:scatterChart>
      <c:valAx>
        <c:axId val="650987048"/>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Displacement (mm)</a:t>
                </a:r>
              </a:p>
            </c:rich>
          </c:tx>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650990576"/>
        <c:crosses val="autoZero"/>
        <c:crossBetween val="midCat"/>
      </c:valAx>
      <c:valAx>
        <c:axId val="650990576"/>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Lateral Load (kN)</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65098704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pPr>
      <a:endParaRPr lang="en-US"/>
    </a:p>
  </c:txPr>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'[1]109.EPRI_#13(1982)'!$A$3:$A$11</c:f>
              <c:numCache>
                <c:formatCode>General</c:formatCode>
                <c:ptCount val="9"/>
                <c:pt idx="0">
                  <c:v>0</c:v>
                </c:pt>
                <c:pt idx="1">
                  <c:v>0.95933767999999997</c:v>
                </c:pt>
                <c:pt idx="2">
                  <c:v>1.8537935999999999</c:v>
                </c:pt>
                <c:pt idx="3">
                  <c:v>4.3564048</c:v>
                </c:pt>
                <c:pt idx="4">
                  <c:v>10.835411399999998</c:v>
                </c:pt>
                <c:pt idx="5">
                  <c:v>39.337488000000008</c:v>
                </c:pt>
                <c:pt idx="6">
                  <c:v>46.824392000000003</c:v>
                </c:pt>
                <c:pt idx="7">
                  <c:v>97.219769999999983</c:v>
                </c:pt>
                <c:pt idx="8">
                  <c:v>256.99720000000002</c:v>
                </c:pt>
              </c:numCache>
            </c:numRef>
          </c:xVal>
          <c:yVal>
            <c:numRef>
              <c:f>'[1]109.EPRI_#13(1982)'!$D$3:$D$11</c:f>
              <c:numCache>
                <c:formatCode>General</c:formatCode>
                <c:ptCount val="9"/>
                <c:pt idx="0">
                  <c:v>0</c:v>
                </c:pt>
                <c:pt idx="1">
                  <c:v>16.65074990143</c:v>
                </c:pt>
                <c:pt idx="2">
                  <c:v>27.16123030899</c:v>
                </c:pt>
                <c:pt idx="3">
                  <c:v>41.587869410420005</c:v>
                </c:pt>
                <c:pt idx="4">
                  <c:v>61.637894655800004</c:v>
                </c:pt>
                <c:pt idx="5">
                  <c:v>90.023108740799998</c:v>
                </c:pt>
                <c:pt idx="6">
                  <c:v>94.26059584250001</c:v>
                </c:pt>
                <c:pt idx="7">
                  <c:v>118.69968134060001</c:v>
                </c:pt>
                <c:pt idx="8">
                  <c:v>152.3649344648</c:v>
                </c:pt>
              </c:numCache>
            </c:numRef>
          </c:yVal>
          <c:smooth val="1"/>
          <c:extLst>
            <c:ext xmlns:c16="http://schemas.microsoft.com/office/drawing/2014/chart" uri="{C3380CC4-5D6E-409C-BE32-E72D297353CC}">
              <c16:uniqueId val="{00000000-A9C9-4905-8470-376907F16E11}"/>
            </c:ext>
          </c:extLst>
        </c:ser>
        <c:dLbls>
          <c:showLegendKey val="0"/>
          <c:showVal val="0"/>
          <c:showCatName val="0"/>
          <c:showSerName val="0"/>
          <c:showPercent val="0"/>
          <c:showBubbleSize val="0"/>
        </c:dLbls>
        <c:axId val="651000376"/>
        <c:axId val="651002728"/>
      </c:scatterChart>
      <c:valAx>
        <c:axId val="651000376"/>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Displacement (mm)</a:t>
                </a:r>
              </a:p>
            </c:rich>
          </c:tx>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651002728"/>
        <c:crosses val="autoZero"/>
        <c:crossBetween val="midCat"/>
      </c:valAx>
      <c:valAx>
        <c:axId val="65100272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Lateral Load (kN)</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65100037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pPr>
      <a:endParaRPr lang="en-US"/>
    </a:p>
  </c:tx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'[1]110.EPRI_#14(1982)'!$A$3:$A$11</c:f>
              <c:numCache>
                <c:formatCode>General</c:formatCode>
                <c:ptCount val="9"/>
                <c:pt idx="0">
                  <c:v>0</c:v>
                </c:pt>
                <c:pt idx="1">
                  <c:v>1.6250513600000001</c:v>
                </c:pt>
                <c:pt idx="2">
                  <c:v>2.9685741999999999</c:v>
                </c:pt>
                <c:pt idx="3">
                  <c:v>8.8080850000000002</c:v>
                </c:pt>
                <c:pt idx="4">
                  <c:v>21.349995400000005</c:v>
                </c:pt>
                <c:pt idx="5">
                  <c:v>93.273371999999995</c:v>
                </c:pt>
                <c:pt idx="6">
                  <c:v>109.75517799999999</c:v>
                </c:pt>
                <c:pt idx="7">
                  <c:v>167.56811799999997</c:v>
                </c:pt>
                <c:pt idx="8">
                  <c:v>327.38059999999996</c:v>
                </c:pt>
              </c:numCache>
            </c:numRef>
          </c:xVal>
          <c:yVal>
            <c:numRef>
              <c:f>'[1]110.EPRI_#14(1982)'!$D$3:$D$11</c:f>
              <c:numCache>
                <c:formatCode>General</c:formatCode>
                <c:ptCount val="9"/>
                <c:pt idx="0">
                  <c:v>0</c:v>
                </c:pt>
                <c:pt idx="1">
                  <c:v>28.63170116441</c:v>
                </c:pt>
                <c:pt idx="2">
                  <c:v>39.459784594209999</c:v>
                </c:pt>
                <c:pt idx="3">
                  <c:v>62.778863496199996</c:v>
                </c:pt>
                <c:pt idx="4">
                  <c:v>89.849072070700004</c:v>
                </c:pt>
                <c:pt idx="5">
                  <c:v>115.94734422560002</c:v>
                </c:pt>
                <c:pt idx="6">
                  <c:v>120.33551483399999</c:v>
                </c:pt>
                <c:pt idx="7">
                  <c:v>143.7270441453</c:v>
                </c:pt>
                <c:pt idx="8">
                  <c:v>167.7441046191</c:v>
                </c:pt>
              </c:numCache>
            </c:numRef>
          </c:yVal>
          <c:smooth val="1"/>
          <c:extLst>
            <c:ext xmlns:c16="http://schemas.microsoft.com/office/drawing/2014/chart" uri="{C3380CC4-5D6E-409C-BE32-E72D297353CC}">
              <c16:uniqueId val="{00000000-AE61-405E-AEB4-23D1E9499236}"/>
            </c:ext>
          </c:extLst>
        </c:ser>
        <c:dLbls>
          <c:showLegendKey val="0"/>
          <c:showVal val="0"/>
          <c:showCatName val="0"/>
          <c:showSerName val="0"/>
          <c:showPercent val="0"/>
          <c:showBubbleSize val="0"/>
        </c:dLbls>
        <c:axId val="651005080"/>
        <c:axId val="650998808"/>
      </c:scatterChart>
      <c:valAx>
        <c:axId val="651005080"/>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Displacement (mm)</a:t>
                </a:r>
              </a:p>
            </c:rich>
          </c:tx>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650998808"/>
        <c:crosses val="autoZero"/>
        <c:crossBetween val="midCat"/>
      </c:valAx>
      <c:valAx>
        <c:axId val="65099880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Lateral Load (kN)</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65100508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pPr>
      <a:endParaRPr lang="en-US"/>
    </a:p>
  </c:txPr>
  <c:printSettings>
    <c:headerFooter/>
    <c:pageMargins b="0.75" l="0.7" r="0.7" t="0.75"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'[2]96.Wang(2016)'!$A$3:$A$19</c:f>
              <c:numCache>
                <c:formatCode>General</c:formatCode>
                <c:ptCount val="17"/>
                <c:pt idx="0">
                  <c:v>0</c:v>
                </c:pt>
                <c:pt idx="1">
                  <c:v>2.8701594533029611</c:v>
                </c:pt>
                <c:pt idx="2">
                  <c:v>4.236902050113895</c:v>
                </c:pt>
                <c:pt idx="3">
                  <c:v>5.4669703872437356</c:v>
                </c:pt>
                <c:pt idx="4">
                  <c:v>6.8337129840546682</c:v>
                </c:pt>
                <c:pt idx="5">
                  <c:v>8.2687927107061512</c:v>
                </c:pt>
                <c:pt idx="6">
                  <c:v>9.6355353075170829</c:v>
                </c:pt>
                <c:pt idx="7">
                  <c:v>10.933940774487471</c:v>
                </c:pt>
                <c:pt idx="8">
                  <c:v>12.369020501138952</c:v>
                </c:pt>
                <c:pt idx="9">
                  <c:v>13.667425968109336</c:v>
                </c:pt>
                <c:pt idx="10">
                  <c:v>15.512528473804101</c:v>
                </c:pt>
                <c:pt idx="11">
                  <c:v>17.357630979498857</c:v>
                </c:pt>
                <c:pt idx="12">
                  <c:v>19.407744874715263</c:v>
                </c:pt>
                <c:pt idx="13">
                  <c:v>21.321184510250568</c:v>
                </c:pt>
                <c:pt idx="14">
                  <c:v>22.961275626423689</c:v>
                </c:pt>
                <c:pt idx="15">
                  <c:v>24.874715261958997</c:v>
                </c:pt>
                <c:pt idx="16">
                  <c:v>26.378132118451028</c:v>
                </c:pt>
              </c:numCache>
            </c:numRef>
          </c:xVal>
          <c:yVal>
            <c:numRef>
              <c:f>'[2]96.Wang(2016)'!$D$3:$D$19</c:f>
              <c:numCache>
                <c:formatCode>General</c:formatCode>
                <c:ptCount val="17"/>
                <c:pt idx="0">
                  <c:v>0</c:v>
                </c:pt>
                <c:pt idx="1">
                  <c:v>47.904191616766468</c:v>
                </c:pt>
                <c:pt idx="2">
                  <c:v>73.353293413173645</c:v>
                </c:pt>
                <c:pt idx="3">
                  <c:v>100.29940119760479</c:v>
                </c:pt>
                <c:pt idx="4">
                  <c:v>124.25149700598801</c:v>
                </c:pt>
                <c:pt idx="5">
                  <c:v>151.19760479041915</c:v>
                </c:pt>
                <c:pt idx="6">
                  <c:v>175.14970059880238</c:v>
                </c:pt>
                <c:pt idx="7">
                  <c:v>200.59880239520959</c:v>
                </c:pt>
                <c:pt idx="8">
                  <c:v>224.55089820359279</c:v>
                </c:pt>
                <c:pt idx="9">
                  <c:v>250</c:v>
                </c:pt>
                <c:pt idx="10">
                  <c:v>273.95209580838326</c:v>
                </c:pt>
                <c:pt idx="11">
                  <c:v>299.40119760479041</c:v>
                </c:pt>
                <c:pt idx="12">
                  <c:v>324.85029940119756</c:v>
                </c:pt>
                <c:pt idx="13">
                  <c:v>350.29940119760477</c:v>
                </c:pt>
                <c:pt idx="14">
                  <c:v>375.74850299401197</c:v>
                </c:pt>
                <c:pt idx="15">
                  <c:v>401.19760479041918</c:v>
                </c:pt>
                <c:pt idx="16">
                  <c:v>426.64670658682633</c:v>
                </c:pt>
              </c:numCache>
            </c:numRef>
          </c:yVal>
          <c:smooth val="1"/>
          <c:extLst>
            <c:ext xmlns:c16="http://schemas.microsoft.com/office/drawing/2014/chart" uri="{C3380CC4-5D6E-409C-BE32-E72D297353CC}">
              <c16:uniqueId val="{00000000-CC1F-433D-A312-2D56568F2E7D}"/>
            </c:ext>
          </c:extLst>
        </c:ser>
        <c:dLbls>
          <c:showLegendKey val="0"/>
          <c:showVal val="0"/>
          <c:showCatName val="0"/>
          <c:showSerName val="0"/>
          <c:showPercent val="0"/>
          <c:showBubbleSize val="0"/>
        </c:dLbls>
        <c:axId val="730294280"/>
        <c:axId val="730295456"/>
      </c:scatterChart>
      <c:valAx>
        <c:axId val="73029428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Lateral Deflection (mm)</a:t>
                </a:r>
              </a:p>
            </c:rich>
          </c:tx>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730295456"/>
        <c:crosses val="autoZero"/>
        <c:crossBetween val="midCat"/>
      </c:valAx>
      <c:valAx>
        <c:axId val="7302954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Lateral Load (kN)</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73029428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pPr>
      <a:endParaRPr lang="en-US"/>
    </a:p>
  </c:txPr>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'[2]51.Jeong(2007)LT4'!$A$3:$A$14</c:f>
              <c:numCache>
                <c:formatCode>General</c:formatCode>
                <c:ptCount val="12"/>
                <c:pt idx="0">
                  <c:v>0</c:v>
                </c:pt>
                <c:pt idx="1">
                  <c:v>0.39200000000000002</c:v>
                </c:pt>
                <c:pt idx="2">
                  <c:v>1.02</c:v>
                </c:pt>
                <c:pt idx="3">
                  <c:v>1.7250000000000001</c:v>
                </c:pt>
                <c:pt idx="4">
                  <c:v>2.7450000000000001</c:v>
                </c:pt>
                <c:pt idx="5">
                  <c:v>3.9220000000000002</c:v>
                </c:pt>
                <c:pt idx="6">
                  <c:v>4.9409999999999998</c:v>
                </c:pt>
                <c:pt idx="7">
                  <c:v>5.49</c:v>
                </c:pt>
                <c:pt idx="8">
                  <c:v>7.0590000000000002</c:v>
                </c:pt>
                <c:pt idx="9">
                  <c:v>8.7059999999999995</c:v>
                </c:pt>
                <c:pt idx="10">
                  <c:v>9.8040000000000003</c:v>
                </c:pt>
                <c:pt idx="11">
                  <c:v>12</c:v>
                </c:pt>
              </c:numCache>
            </c:numRef>
          </c:xVal>
          <c:yVal>
            <c:numRef>
              <c:f>'[2]51.Jeong(2007)LT4'!$D$3:$D$14</c:f>
              <c:numCache>
                <c:formatCode>General</c:formatCode>
                <c:ptCount val="12"/>
                <c:pt idx="0">
                  <c:v>0</c:v>
                </c:pt>
                <c:pt idx="1">
                  <c:v>85.31</c:v>
                </c:pt>
                <c:pt idx="2">
                  <c:v>170.62</c:v>
                </c:pt>
                <c:pt idx="3">
                  <c:v>251.19</c:v>
                </c:pt>
                <c:pt idx="4">
                  <c:v>336.49</c:v>
                </c:pt>
                <c:pt idx="5">
                  <c:v>421.8</c:v>
                </c:pt>
                <c:pt idx="6">
                  <c:v>511.85</c:v>
                </c:pt>
                <c:pt idx="7">
                  <c:v>592.41999999999996</c:v>
                </c:pt>
                <c:pt idx="8">
                  <c:v>677.73</c:v>
                </c:pt>
                <c:pt idx="9">
                  <c:v>763.03</c:v>
                </c:pt>
                <c:pt idx="10">
                  <c:v>848.34</c:v>
                </c:pt>
                <c:pt idx="11">
                  <c:v>995.26</c:v>
                </c:pt>
              </c:numCache>
            </c:numRef>
          </c:yVal>
          <c:smooth val="1"/>
          <c:extLst>
            <c:ext xmlns:c16="http://schemas.microsoft.com/office/drawing/2014/chart" uri="{C3380CC4-5D6E-409C-BE32-E72D297353CC}">
              <c16:uniqueId val="{00000000-3625-4C0B-9E2E-A45608A1DEED}"/>
            </c:ext>
          </c:extLst>
        </c:ser>
        <c:dLbls>
          <c:showLegendKey val="0"/>
          <c:showVal val="0"/>
          <c:showCatName val="0"/>
          <c:showSerName val="0"/>
          <c:showPercent val="0"/>
          <c:showBubbleSize val="0"/>
        </c:dLbls>
        <c:axId val="723515016"/>
        <c:axId val="723512272"/>
      </c:scatterChart>
      <c:valAx>
        <c:axId val="723515016"/>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Lateral Deflection (mm) </a:t>
                </a:r>
              </a:p>
            </c:rich>
          </c:tx>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723512272"/>
        <c:crosses val="autoZero"/>
        <c:crossBetween val="midCat"/>
      </c:valAx>
      <c:valAx>
        <c:axId val="723512272"/>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lgn="ctr" rtl="0">
                  <a:defRPr sz="600" b="0" i="0" u="none" strike="noStrike" kern="1200" baseline="0">
                    <a:solidFill>
                      <a:schemeClr val="tx1">
                        <a:lumMod val="65000"/>
                        <a:lumOff val="35000"/>
                      </a:schemeClr>
                    </a:solidFill>
                    <a:latin typeface="+mn-lt"/>
                    <a:ea typeface="+mn-ea"/>
                    <a:cs typeface="+mn-cs"/>
                  </a:defRPr>
                </a:pPr>
                <a:r>
                  <a:rPr lang="en-US"/>
                  <a:t>Lateral Load (kN) </a:t>
                </a:r>
              </a:p>
            </c:rich>
          </c:tx>
          <c:overlay val="0"/>
          <c:spPr>
            <a:noFill/>
            <a:ln>
              <a:noFill/>
            </a:ln>
            <a:effectLst/>
          </c:spPr>
          <c:txPr>
            <a:bodyPr rot="-5400000" spcFirstLastPara="1" vertOverflow="ellipsis" vert="horz" wrap="square" anchor="ctr" anchorCtr="1"/>
            <a:lstStyle/>
            <a:p>
              <a:pPr algn="ctr" rtl="0">
                <a:defRPr sz="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72351501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pPr>
      <a:endParaRPr lang="en-US"/>
    </a:p>
  </c:tx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577901413991046"/>
          <c:y val="9.0375553445139381E-2"/>
          <c:w val="0.70830222144753296"/>
          <c:h val="0.73209114927686614"/>
        </c:manualLayout>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'[3]48.Jeong(2007)LT1'!$A$3:$A$21</c:f>
              <c:numCache>
                <c:formatCode>General</c:formatCode>
                <c:ptCount val="19"/>
                <c:pt idx="0">
                  <c:v>0</c:v>
                </c:pt>
                <c:pt idx="1">
                  <c:v>1.9610000000000001</c:v>
                </c:pt>
                <c:pt idx="2">
                  <c:v>5.8819999999999997</c:v>
                </c:pt>
                <c:pt idx="3">
                  <c:v>10.784000000000001</c:v>
                </c:pt>
                <c:pt idx="4">
                  <c:v>16.667000000000002</c:v>
                </c:pt>
                <c:pt idx="5">
                  <c:v>23.529</c:v>
                </c:pt>
                <c:pt idx="6">
                  <c:v>28.431000000000001</c:v>
                </c:pt>
                <c:pt idx="7">
                  <c:v>33.332999999999998</c:v>
                </c:pt>
                <c:pt idx="8">
                  <c:v>39.216000000000001</c:v>
                </c:pt>
                <c:pt idx="9">
                  <c:v>62.744999999999997</c:v>
                </c:pt>
                <c:pt idx="10">
                  <c:v>73.528999999999996</c:v>
                </c:pt>
                <c:pt idx="11">
                  <c:v>88.234999999999999</c:v>
                </c:pt>
                <c:pt idx="12">
                  <c:v>98.039000000000001</c:v>
                </c:pt>
                <c:pt idx="13">
                  <c:v>108.824</c:v>
                </c:pt>
                <c:pt idx="14">
                  <c:v>119.608</c:v>
                </c:pt>
                <c:pt idx="15">
                  <c:v>134.31399999999999</c:v>
                </c:pt>
                <c:pt idx="16">
                  <c:v>147.059</c:v>
                </c:pt>
                <c:pt idx="17">
                  <c:v>159.804</c:v>
                </c:pt>
                <c:pt idx="18">
                  <c:v>175.49</c:v>
                </c:pt>
              </c:numCache>
            </c:numRef>
          </c:xVal>
          <c:yVal>
            <c:numRef>
              <c:f>'[3]48.Jeong(2007)LT1'!$D$3:$D$21</c:f>
              <c:numCache>
                <c:formatCode>General</c:formatCode>
                <c:ptCount val="19"/>
                <c:pt idx="0">
                  <c:v>0</c:v>
                </c:pt>
                <c:pt idx="1">
                  <c:v>48.54</c:v>
                </c:pt>
                <c:pt idx="2">
                  <c:v>97.09</c:v>
                </c:pt>
                <c:pt idx="3">
                  <c:v>150.49</c:v>
                </c:pt>
                <c:pt idx="4">
                  <c:v>199.03</c:v>
                </c:pt>
                <c:pt idx="5">
                  <c:v>252.43</c:v>
                </c:pt>
                <c:pt idx="6">
                  <c:v>300.97000000000003</c:v>
                </c:pt>
                <c:pt idx="7">
                  <c:v>349.52</c:v>
                </c:pt>
                <c:pt idx="8">
                  <c:v>398.06</c:v>
                </c:pt>
                <c:pt idx="9">
                  <c:v>451.46</c:v>
                </c:pt>
                <c:pt idx="10">
                  <c:v>500</c:v>
                </c:pt>
                <c:pt idx="11">
                  <c:v>548.54</c:v>
                </c:pt>
                <c:pt idx="12">
                  <c:v>601.94000000000005</c:v>
                </c:pt>
                <c:pt idx="13">
                  <c:v>650.49</c:v>
                </c:pt>
                <c:pt idx="14">
                  <c:v>699.03</c:v>
                </c:pt>
                <c:pt idx="15">
                  <c:v>752.43</c:v>
                </c:pt>
                <c:pt idx="16">
                  <c:v>800.97</c:v>
                </c:pt>
                <c:pt idx="17">
                  <c:v>849.52</c:v>
                </c:pt>
                <c:pt idx="18">
                  <c:v>902.91</c:v>
                </c:pt>
              </c:numCache>
            </c:numRef>
          </c:yVal>
          <c:smooth val="1"/>
          <c:extLst>
            <c:ext xmlns:c16="http://schemas.microsoft.com/office/drawing/2014/chart" uri="{C3380CC4-5D6E-409C-BE32-E72D297353CC}">
              <c16:uniqueId val="{00000000-79C7-430C-B195-6F9B80EBA586}"/>
            </c:ext>
          </c:extLst>
        </c:ser>
        <c:dLbls>
          <c:showLegendKey val="0"/>
          <c:showVal val="0"/>
          <c:showCatName val="0"/>
          <c:showSerName val="0"/>
          <c:showPercent val="0"/>
          <c:showBubbleSize val="0"/>
        </c:dLbls>
        <c:axId val="709679528"/>
        <c:axId val="709679920"/>
      </c:scatterChart>
      <c:valAx>
        <c:axId val="709679528"/>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Deflection (mm) </a:t>
                </a:r>
              </a:p>
            </c:rich>
          </c:tx>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709679920"/>
        <c:crosses val="autoZero"/>
        <c:crossBetween val="midCat"/>
      </c:valAx>
      <c:valAx>
        <c:axId val="709679920"/>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Load (kN) </a:t>
                </a:r>
              </a:p>
            </c:rich>
          </c:tx>
          <c:overlay val="0"/>
          <c:spPr>
            <a:noFill/>
            <a:ln>
              <a:noFill/>
            </a:ln>
            <a:effectLst/>
          </c:spPr>
          <c:txPr>
            <a:bodyPr rot="-540000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0" sourceLinked="0"/>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70967952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'[3]1.Liang(2007)'!$A$3:$A$14</c:f>
              <c:numCache>
                <c:formatCode>General</c:formatCode>
                <c:ptCount val="12"/>
                <c:pt idx="0">
                  <c:v>0</c:v>
                </c:pt>
                <c:pt idx="1">
                  <c:v>0.72332700000000005</c:v>
                </c:pt>
                <c:pt idx="2">
                  <c:v>1.8083199999999999</c:v>
                </c:pt>
                <c:pt idx="3">
                  <c:v>7.5949400000000002</c:v>
                </c:pt>
                <c:pt idx="4">
                  <c:v>11.5732</c:v>
                </c:pt>
                <c:pt idx="5">
                  <c:v>23.1465</c:v>
                </c:pt>
                <c:pt idx="6">
                  <c:v>39.059699999999999</c:v>
                </c:pt>
                <c:pt idx="7">
                  <c:v>63.652799999999999</c:v>
                </c:pt>
                <c:pt idx="8">
                  <c:v>69.801099999999991</c:v>
                </c:pt>
                <c:pt idx="9">
                  <c:v>88.607600000000005</c:v>
                </c:pt>
                <c:pt idx="10">
                  <c:v>100.90400000000001</c:v>
                </c:pt>
                <c:pt idx="11">
                  <c:v>115.732</c:v>
                </c:pt>
              </c:numCache>
            </c:numRef>
          </c:xVal>
          <c:yVal>
            <c:numRef>
              <c:f>'[3]1.Liang(2007)'!$D$3:$D$15</c:f>
              <c:numCache>
                <c:formatCode>General</c:formatCode>
                <c:ptCount val="13"/>
                <c:pt idx="0">
                  <c:v>0</c:v>
                </c:pt>
                <c:pt idx="1">
                  <c:v>224.066</c:v>
                </c:pt>
                <c:pt idx="2">
                  <c:v>448.13299999999998</c:v>
                </c:pt>
                <c:pt idx="3">
                  <c:v>887.96699999999998</c:v>
                </c:pt>
                <c:pt idx="4">
                  <c:v>1336.1</c:v>
                </c:pt>
                <c:pt idx="5">
                  <c:v>1775.93</c:v>
                </c:pt>
                <c:pt idx="6">
                  <c:v>2224.0700000000002</c:v>
                </c:pt>
                <c:pt idx="7">
                  <c:v>2663.9</c:v>
                </c:pt>
                <c:pt idx="8">
                  <c:v>2755.19</c:v>
                </c:pt>
                <c:pt idx="9">
                  <c:v>3020.75</c:v>
                </c:pt>
                <c:pt idx="10">
                  <c:v>3195.02</c:v>
                </c:pt>
                <c:pt idx="11">
                  <c:v>3200.6517690875239</c:v>
                </c:pt>
                <c:pt idx="12">
                  <c:v>3304.1886945912975</c:v>
                </c:pt>
              </c:numCache>
            </c:numRef>
          </c:yVal>
          <c:smooth val="1"/>
          <c:extLst>
            <c:ext xmlns:c16="http://schemas.microsoft.com/office/drawing/2014/chart" uri="{C3380CC4-5D6E-409C-BE32-E72D297353CC}">
              <c16:uniqueId val="{00000000-1EDF-4020-AE09-902F0B0796BC}"/>
            </c:ext>
          </c:extLst>
        </c:ser>
        <c:dLbls>
          <c:showLegendKey val="0"/>
          <c:showVal val="0"/>
          <c:showCatName val="0"/>
          <c:showSerName val="0"/>
          <c:showPercent val="0"/>
          <c:showBubbleSize val="0"/>
        </c:dLbls>
        <c:axId val="709645816"/>
        <c:axId val="709642288"/>
      </c:scatterChart>
      <c:valAx>
        <c:axId val="709645816"/>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mn-lt"/>
                    <a:ea typeface="+mn-ea"/>
                    <a:cs typeface="+mn-cs"/>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709642288"/>
        <c:crosses val="autoZero"/>
        <c:crossBetween val="midCat"/>
      </c:valAx>
      <c:valAx>
        <c:axId val="709642288"/>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70964581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'[1]37.Ismael(2010)#5'!$A$3:$A$31</c:f>
              <c:numCache>
                <c:formatCode>General</c:formatCode>
                <c:ptCount val="29"/>
                <c:pt idx="0">
                  <c:v>0</c:v>
                </c:pt>
                <c:pt idx="1">
                  <c:v>1.5027E-2</c:v>
                </c:pt>
                <c:pt idx="2">
                  <c:v>3.0574E-2</c:v>
                </c:pt>
                <c:pt idx="3">
                  <c:v>0.17240800000000001</c:v>
                </c:pt>
                <c:pt idx="4">
                  <c:v>0.23530400000000001</c:v>
                </c:pt>
                <c:pt idx="5">
                  <c:v>0.39306400000000002</c:v>
                </c:pt>
                <c:pt idx="6">
                  <c:v>0.61403799999999997</c:v>
                </c:pt>
                <c:pt idx="7">
                  <c:v>0.835036</c:v>
                </c:pt>
                <c:pt idx="8">
                  <c:v>1.119273</c:v>
                </c:pt>
                <c:pt idx="9">
                  <c:v>1.4193739999999999</c:v>
                </c:pt>
                <c:pt idx="10">
                  <c:v>1.719563</c:v>
                </c:pt>
                <c:pt idx="11">
                  <c:v>2.019765</c:v>
                </c:pt>
                <c:pt idx="12">
                  <c:v>2.5095679999999998</c:v>
                </c:pt>
                <c:pt idx="13">
                  <c:v>3.015387</c:v>
                </c:pt>
                <c:pt idx="14">
                  <c:v>4.0112870000000003</c:v>
                </c:pt>
                <c:pt idx="15">
                  <c:v>4.833348</c:v>
                </c:pt>
                <c:pt idx="16">
                  <c:v>5.4340820000000001</c:v>
                </c:pt>
                <c:pt idx="17">
                  <c:v>6.1297420000000002</c:v>
                </c:pt>
                <c:pt idx="18">
                  <c:v>7.0467690000000003</c:v>
                </c:pt>
                <c:pt idx="19">
                  <c:v>8.6121060000000007</c:v>
                </c:pt>
                <c:pt idx="20">
                  <c:v>10.288107999999999</c:v>
                </c:pt>
                <c:pt idx="21">
                  <c:v>11.995735</c:v>
                </c:pt>
                <c:pt idx="22">
                  <c:v>13.481983</c:v>
                </c:pt>
                <c:pt idx="23">
                  <c:v>15.442627</c:v>
                </c:pt>
                <c:pt idx="24">
                  <c:v>17.292556000000001</c:v>
                </c:pt>
                <c:pt idx="25">
                  <c:v>18.952745</c:v>
                </c:pt>
                <c:pt idx="26">
                  <c:v>20.359967000000001</c:v>
                </c:pt>
                <c:pt idx="27">
                  <c:v>22.17841</c:v>
                </c:pt>
                <c:pt idx="28">
                  <c:v>24.945619000000001</c:v>
                </c:pt>
              </c:numCache>
            </c:numRef>
          </c:xVal>
          <c:yVal>
            <c:numRef>
              <c:f>'[1]37.Ismael(2010)#5'!$D$3:$D$31</c:f>
              <c:numCache>
                <c:formatCode>General</c:formatCode>
                <c:ptCount val="29"/>
                <c:pt idx="0">
                  <c:v>0</c:v>
                </c:pt>
                <c:pt idx="1">
                  <c:v>27.433938999999999</c:v>
                </c:pt>
                <c:pt idx="2">
                  <c:v>36.726264999999998</c:v>
                </c:pt>
                <c:pt idx="3">
                  <c:v>53.542962000000003</c:v>
                </c:pt>
                <c:pt idx="4">
                  <c:v>65.933475000000001</c:v>
                </c:pt>
                <c:pt idx="5">
                  <c:v>78.768146999999999</c:v>
                </c:pt>
                <c:pt idx="6">
                  <c:v>92.931372999999994</c:v>
                </c:pt>
                <c:pt idx="7">
                  <c:v>106.209642</c:v>
                </c:pt>
                <c:pt idx="8">
                  <c:v>119.93151</c:v>
                </c:pt>
                <c:pt idx="9">
                  <c:v>131.88374300000001</c:v>
                </c:pt>
                <c:pt idx="10">
                  <c:v>140.73862800000001</c:v>
                </c:pt>
                <c:pt idx="11">
                  <c:v>149.15103500000001</c:v>
                </c:pt>
                <c:pt idx="12">
                  <c:v>162.87654000000001</c:v>
                </c:pt>
                <c:pt idx="13">
                  <c:v>169.522672</c:v>
                </c:pt>
                <c:pt idx="14">
                  <c:v>180.159785</c:v>
                </c:pt>
                <c:pt idx="15">
                  <c:v>187.25399200000001</c:v>
                </c:pt>
                <c:pt idx="16">
                  <c:v>192.57436799999999</c:v>
                </c:pt>
                <c:pt idx="17">
                  <c:v>196.126509</c:v>
                </c:pt>
                <c:pt idx="18">
                  <c:v>200.125047</c:v>
                </c:pt>
                <c:pt idx="19">
                  <c:v>204.577538</c:v>
                </c:pt>
                <c:pt idx="20">
                  <c:v>209.916945</c:v>
                </c:pt>
                <c:pt idx="21">
                  <c:v>215.256912</c:v>
                </c:pt>
                <c:pt idx="22">
                  <c:v>220.59296000000001</c:v>
                </c:pt>
                <c:pt idx="23">
                  <c:v>225.49492599999999</c:v>
                </c:pt>
                <c:pt idx="24">
                  <c:v>231.27988999999999</c:v>
                </c:pt>
                <c:pt idx="25">
                  <c:v>236.61901700000001</c:v>
                </c:pt>
                <c:pt idx="26">
                  <c:v>240.62623099999999</c:v>
                </c:pt>
                <c:pt idx="27">
                  <c:v>241.543374</c:v>
                </c:pt>
                <c:pt idx="28">
                  <c:v>242.47730799999999</c:v>
                </c:pt>
              </c:numCache>
            </c:numRef>
          </c:yVal>
          <c:smooth val="1"/>
          <c:extLst>
            <c:ext xmlns:c16="http://schemas.microsoft.com/office/drawing/2014/chart" uri="{C3380CC4-5D6E-409C-BE32-E72D297353CC}">
              <c16:uniqueId val="{00000000-C402-403E-8120-85A6C666C103}"/>
            </c:ext>
          </c:extLst>
        </c:ser>
        <c:dLbls>
          <c:showLegendKey val="0"/>
          <c:showVal val="0"/>
          <c:showCatName val="0"/>
          <c:showSerName val="0"/>
          <c:showPercent val="0"/>
          <c:showBubbleSize val="0"/>
        </c:dLbls>
        <c:axId val="669582344"/>
        <c:axId val="669560392"/>
      </c:scatterChart>
      <c:valAx>
        <c:axId val="669582344"/>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69560392"/>
        <c:crosses val="autoZero"/>
        <c:crossBetween val="midCat"/>
      </c:valAx>
      <c:valAx>
        <c:axId val="669560392"/>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6958234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'[4]43.Lemnitzer(2010)0.6mFP'!$A$3:$A$11</c:f>
              <c:numCache>
                <c:formatCode>General</c:formatCode>
                <c:ptCount val="9"/>
                <c:pt idx="0">
                  <c:v>0</c:v>
                </c:pt>
                <c:pt idx="1">
                  <c:v>5.9181999999999997</c:v>
                </c:pt>
                <c:pt idx="2">
                  <c:v>13.1572</c:v>
                </c:pt>
                <c:pt idx="3">
                  <c:v>25.654</c:v>
                </c:pt>
                <c:pt idx="4">
                  <c:v>37.490399999999994</c:v>
                </c:pt>
                <c:pt idx="5">
                  <c:v>49.326799999999999</c:v>
                </c:pt>
                <c:pt idx="6">
                  <c:v>61.823599999999999</c:v>
                </c:pt>
                <c:pt idx="7">
                  <c:v>70.35799999999999</c:v>
                </c:pt>
                <c:pt idx="8">
                  <c:v>95.351599999999991</c:v>
                </c:pt>
              </c:numCache>
            </c:numRef>
          </c:xVal>
          <c:yVal>
            <c:numRef>
              <c:f>'[4]43.Lemnitzer(2010)0.6mFP'!$D$3:$D$11</c:f>
              <c:numCache>
                <c:formatCode>General</c:formatCode>
                <c:ptCount val="9"/>
                <c:pt idx="0">
                  <c:v>0</c:v>
                </c:pt>
                <c:pt idx="1">
                  <c:v>24.184980839200001</c:v>
                </c:pt>
                <c:pt idx="2">
                  <c:v>25.910890820000002</c:v>
                </c:pt>
                <c:pt idx="3">
                  <c:v>38.868560340800002</c:v>
                </c:pt>
                <c:pt idx="4">
                  <c:v>41.025947816800006</c:v>
                </c:pt>
                <c:pt idx="5">
                  <c:v>58.302840511199996</c:v>
                </c:pt>
                <c:pt idx="6">
                  <c:v>59.597272996800001</c:v>
                </c:pt>
                <c:pt idx="7">
                  <c:v>63.920944391999996</c:v>
                </c:pt>
                <c:pt idx="8">
                  <c:v>83.78225383600001</c:v>
                </c:pt>
              </c:numCache>
            </c:numRef>
          </c:yVal>
          <c:smooth val="1"/>
          <c:extLst>
            <c:ext xmlns:c16="http://schemas.microsoft.com/office/drawing/2014/chart" uri="{C3380CC4-5D6E-409C-BE32-E72D297353CC}">
              <c16:uniqueId val="{00000000-1A04-4FDE-A72D-484B753D867E}"/>
            </c:ext>
          </c:extLst>
        </c:ser>
        <c:dLbls>
          <c:showLegendKey val="0"/>
          <c:showVal val="0"/>
          <c:showCatName val="0"/>
          <c:showSerName val="0"/>
          <c:showPercent val="0"/>
          <c:showBubbleSize val="0"/>
        </c:dLbls>
        <c:axId val="704216120"/>
        <c:axId val="704211416"/>
      </c:scatterChart>
      <c:valAx>
        <c:axId val="704216120"/>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704211416"/>
        <c:crosses val="autoZero"/>
        <c:crossBetween val="midCat"/>
      </c:valAx>
      <c:valAx>
        <c:axId val="70421141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70421612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'[1]38.Juirnarongrit(2004)0.4m'!$A$3:$A$20</c:f>
              <c:numCache>
                <c:formatCode>General</c:formatCode>
                <c:ptCount val="18"/>
                <c:pt idx="0">
                  <c:v>0</c:v>
                </c:pt>
                <c:pt idx="1">
                  <c:v>0.75777099999999997</c:v>
                </c:pt>
                <c:pt idx="2">
                  <c:v>1.200658</c:v>
                </c:pt>
                <c:pt idx="3">
                  <c:v>1.801587</c:v>
                </c:pt>
                <c:pt idx="4">
                  <c:v>3.3363529999999999</c:v>
                </c:pt>
                <c:pt idx="5">
                  <c:v>4.5514289999999997</c:v>
                </c:pt>
                <c:pt idx="6">
                  <c:v>6.5459040000000002</c:v>
                </c:pt>
                <c:pt idx="7">
                  <c:v>8.8456499999999991</c:v>
                </c:pt>
                <c:pt idx="8">
                  <c:v>11.147798999999999</c:v>
                </c:pt>
                <c:pt idx="9">
                  <c:v>14.376575000000001</c:v>
                </c:pt>
                <c:pt idx="10">
                  <c:v>17.295273000000002</c:v>
                </c:pt>
                <c:pt idx="11">
                  <c:v>20.677285000000001</c:v>
                </c:pt>
                <c:pt idx="12">
                  <c:v>24.522611000000001</c:v>
                </c:pt>
                <c:pt idx="13">
                  <c:v>28.212297</c:v>
                </c:pt>
                <c:pt idx="14">
                  <c:v>31.444678</c:v>
                </c:pt>
                <c:pt idx="15">
                  <c:v>40.830540999999997</c:v>
                </c:pt>
                <c:pt idx="16">
                  <c:v>60.876218999999999</c:v>
                </c:pt>
                <c:pt idx="17">
                  <c:v>79.716432999999995</c:v>
                </c:pt>
              </c:numCache>
            </c:numRef>
          </c:xVal>
          <c:yVal>
            <c:numRef>
              <c:f>'[1]38.Juirnarongrit(2004)0.4m'!$D$3:$D$20</c:f>
              <c:numCache>
                <c:formatCode>General</c:formatCode>
                <c:ptCount val="18"/>
                <c:pt idx="0">
                  <c:v>0</c:v>
                </c:pt>
                <c:pt idx="1">
                  <c:v>9.2738630000000004</c:v>
                </c:pt>
                <c:pt idx="2">
                  <c:v>22.405747999999999</c:v>
                </c:pt>
                <c:pt idx="3">
                  <c:v>33.222521999999998</c:v>
                </c:pt>
                <c:pt idx="4">
                  <c:v>39.415036000000001</c:v>
                </c:pt>
                <c:pt idx="5">
                  <c:v>52.554375</c:v>
                </c:pt>
                <c:pt idx="6">
                  <c:v>61.067962999999999</c:v>
                </c:pt>
                <c:pt idx="7">
                  <c:v>71.901133999999999</c:v>
                </c:pt>
                <c:pt idx="8">
                  <c:v>81.189904999999996</c:v>
                </c:pt>
                <c:pt idx="9">
                  <c:v>90.487618999999995</c:v>
                </c:pt>
                <c:pt idx="10">
                  <c:v>100.554553</c:v>
                </c:pt>
                <c:pt idx="11">
                  <c:v>110.62596000000001</c:v>
                </c:pt>
                <c:pt idx="12">
                  <c:v>120.701838</c:v>
                </c:pt>
                <c:pt idx="13">
                  <c:v>131.548427</c:v>
                </c:pt>
                <c:pt idx="14">
                  <c:v>138.529539</c:v>
                </c:pt>
                <c:pt idx="15">
                  <c:v>161.014296</c:v>
                </c:pt>
                <c:pt idx="16">
                  <c:v>181.285312</c:v>
                </c:pt>
                <c:pt idx="17">
                  <c:v>182.23938200000001</c:v>
                </c:pt>
              </c:numCache>
            </c:numRef>
          </c:yVal>
          <c:smooth val="1"/>
          <c:extLst>
            <c:ext xmlns:c16="http://schemas.microsoft.com/office/drawing/2014/chart" uri="{C3380CC4-5D6E-409C-BE32-E72D297353CC}">
              <c16:uniqueId val="{00000000-2F13-4242-A8C8-304EA6A87424}"/>
            </c:ext>
          </c:extLst>
        </c:ser>
        <c:dLbls>
          <c:showLegendKey val="0"/>
          <c:showVal val="0"/>
          <c:showCatName val="0"/>
          <c:showSerName val="0"/>
          <c:showPercent val="0"/>
          <c:showBubbleSize val="0"/>
        </c:dLbls>
        <c:axId val="669560784"/>
        <c:axId val="669561176"/>
      </c:scatterChart>
      <c:valAx>
        <c:axId val="669560784"/>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69561176"/>
        <c:crosses val="autoZero"/>
        <c:crossBetween val="midCat"/>
      </c:valAx>
      <c:valAx>
        <c:axId val="66956117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6956078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'[1]39.Juirnarongrit(2004)0.6m'!$A$3:$A$14</c:f>
              <c:numCache>
                <c:formatCode>General</c:formatCode>
                <c:ptCount val="12"/>
                <c:pt idx="0">
                  <c:v>0</c:v>
                </c:pt>
                <c:pt idx="1">
                  <c:v>2.3975810000000002</c:v>
                </c:pt>
                <c:pt idx="2">
                  <c:v>5.0962059999999996</c:v>
                </c:pt>
                <c:pt idx="3">
                  <c:v>8.6542250000000003</c:v>
                </c:pt>
                <c:pt idx="4">
                  <c:v>10.389663000000001</c:v>
                </c:pt>
                <c:pt idx="5">
                  <c:v>13.503831999999999</c:v>
                </c:pt>
                <c:pt idx="6">
                  <c:v>20.051134000000001</c:v>
                </c:pt>
                <c:pt idx="7">
                  <c:v>26.442098999999999</c:v>
                </c:pt>
                <c:pt idx="8">
                  <c:v>34.799402000000001</c:v>
                </c:pt>
                <c:pt idx="9">
                  <c:v>43.159849000000001</c:v>
                </c:pt>
                <c:pt idx="10">
                  <c:v>59.033006999999998</c:v>
                </c:pt>
                <c:pt idx="11">
                  <c:v>76.027911000000003</c:v>
                </c:pt>
              </c:numCache>
            </c:numRef>
          </c:xVal>
          <c:yVal>
            <c:numRef>
              <c:f>'[1]39.Juirnarongrit(2004)0.6m'!$D$3:$D$14</c:f>
              <c:numCache>
                <c:formatCode>General</c:formatCode>
                <c:ptCount val="12"/>
                <c:pt idx="0">
                  <c:v>0</c:v>
                </c:pt>
                <c:pt idx="1">
                  <c:v>36.053375000000003</c:v>
                </c:pt>
                <c:pt idx="2">
                  <c:v>81.784818000000001</c:v>
                </c:pt>
                <c:pt idx="3">
                  <c:v>98.422428999999994</c:v>
                </c:pt>
                <c:pt idx="4">
                  <c:v>122.79747399999999</c:v>
                </c:pt>
                <c:pt idx="5">
                  <c:v>147.10242500000001</c:v>
                </c:pt>
                <c:pt idx="6">
                  <c:v>201.81192799999999</c:v>
                </c:pt>
                <c:pt idx="7">
                  <c:v>255.00042500000001</c:v>
                </c:pt>
                <c:pt idx="8">
                  <c:v>295.85731500000003</c:v>
                </c:pt>
                <c:pt idx="9">
                  <c:v>338.24299999999999</c:v>
                </c:pt>
                <c:pt idx="10">
                  <c:v>383.30464599999999</c:v>
                </c:pt>
                <c:pt idx="11">
                  <c:v>377.85375699999997</c:v>
                </c:pt>
              </c:numCache>
            </c:numRef>
          </c:yVal>
          <c:smooth val="1"/>
          <c:extLst>
            <c:ext xmlns:c16="http://schemas.microsoft.com/office/drawing/2014/chart" uri="{C3380CC4-5D6E-409C-BE32-E72D297353CC}">
              <c16:uniqueId val="{00000000-B36F-4C70-8465-9742D9517E5C}"/>
            </c:ext>
          </c:extLst>
        </c:ser>
        <c:dLbls>
          <c:showLegendKey val="0"/>
          <c:showVal val="0"/>
          <c:showCatName val="0"/>
          <c:showSerName val="0"/>
          <c:showPercent val="0"/>
          <c:showBubbleSize val="0"/>
        </c:dLbls>
        <c:axId val="669566664"/>
        <c:axId val="669567840"/>
      </c:scatterChart>
      <c:valAx>
        <c:axId val="669566664"/>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69567840"/>
        <c:crosses val="autoZero"/>
        <c:crossBetween val="midCat"/>
      </c:valAx>
      <c:valAx>
        <c:axId val="669567840"/>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6956666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'[1]40.Juirnarongrit(2004)0.9m'!$A$3:$A$13</c:f>
              <c:numCache>
                <c:formatCode>General</c:formatCode>
                <c:ptCount val="11"/>
                <c:pt idx="0">
                  <c:v>0</c:v>
                </c:pt>
                <c:pt idx="1">
                  <c:v>5.0290140000000001</c:v>
                </c:pt>
                <c:pt idx="2">
                  <c:v>9.4777559999999994</c:v>
                </c:pt>
                <c:pt idx="3">
                  <c:v>13.539652</c:v>
                </c:pt>
                <c:pt idx="4">
                  <c:v>19.535782999999999</c:v>
                </c:pt>
                <c:pt idx="5">
                  <c:v>25.145067999999998</c:v>
                </c:pt>
                <c:pt idx="6">
                  <c:v>31.528046</c:v>
                </c:pt>
                <c:pt idx="7">
                  <c:v>39.264989999999997</c:v>
                </c:pt>
                <c:pt idx="8">
                  <c:v>49.129593999999997</c:v>
                </c:pt>
                <c:pt idx="9">
                  <c:v>61.121856999999999</c:v>
                </c:pt>
                <c:pt idx="10">
                  <c:v>88.974855000000005</c:v>
                </c:pt>
              </c:numCache>
            </c:numRef>
          </c:xVal>
          <c:yVal>
            <c:numRef>
              <c:f>'[1]40.Juirnarongrit(2004)0.9m'!$D$3:$D$13</c:f>
              <c:numCache>
                <c:formatCode>General</c:formatCode>
                <c:ptCount val="11"/>
                <c:pt idx="0">
                  <c:v>0</c:v>
                </c:pt>
                <c:pt idx="1">
                  <c:v>230.76923099999999</c:v>
                </c:pt>
                <c:pt idx="2">
                  <c:v>341.53846199999998</c:v>
                </c:pt>
                <c:pt idx="3">
                  <c:v>433.84615400000001</c:v>
                </c:pt>
                <c:pt idx="4">
                  <c:v>553.84615399999996</c:v>
                </c:pt>
                <c:pt idx="5">
                  <c:v>641.53846199999998</c:v>
                </c:pt>
                <c:pt idx="6">
                  <c:v>743.07692299999997</c:v>
                </c:pt>
                <c:pt idx="7">
                  <c:v>844.61538499999995</c:v>
                </c:pt>
                <c:pt idx="8">
                  <c:v>960</c:v>
                </c:pt>
                <c:pt idx="9">
                  <c:v>1066.1538459999999</c:v>
                </c:pt>
                <c:pt idx="10">
                  <c:v>1172.3076920000001</c:v>
                </c:pt>
              </c:numCache>
            </c:numRef>
          </c:yVal>
          <c:smooth val="1"/>
          <c:extLst>
            <c:ext xmlns:c16="http://schemas.microsoft.com/office/drawing/2014/chart" uri="{C3380CC4-5D6E-409C-BE32-E72D297353CC}">
              <c16:uniqueId val="{00000000-85A5-4BB0-B1B1-417E19CA2FBC}"/>
            </c:ext>
          </c:extLst>
        </c:ser>
        <c:dLbls>
          <c:showLegendKey val="0"/>
          <c:showVal val="0"/>
          <c:showCatName val="0"/>
          <c:showSerName val="0"/>
          <c:showPercent val="0"/>
          <c:showBubbleSize val="0"/>
        </c:dLbls>
        <c:axId val="669561960"/>
        <c:axId val="669568624"/>
      </c:scatterChart>
      <c:valAx>
        <c:axId val="669561960"/>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69568624"/>
        <c:crosses val="autoZero"/>
        <c:crossBetween val="midCat"/>
      </c:valAx>
      <c:valAx>
        <c:axId val="669568624"/>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6956196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'[1]41.Juirnarongrit(2004)1.2m'!$A$3:$A$15</c:f>
              <c:numCache>
                <c:formatCode>General</c:formatCode>
                <c:ptCount val="13"/>
                <c:pt idx="0">
                  <c:v>0</c:v>
                </c:pt>
                <c:pt idx="1">
                  <c:v>1.4884219999999999</c:v>
                </c:pt>
                <c:pt idx="2">
                  <c:v>2.9848240000000001</c:v>
                </c:pt>
                <c:pt idx="3">
                  <c:v>6.7537570000000002</c:v>
                </c:pt>
                <c:pt idx="4">
                  <c:v>9.9954509999999992</c:v>
                </c:pt>
                <c:pt idx="5">
                  <c:v>13.060069</c:v>
                </c:pt>
                <c:pt idx="6">
                  <c:v>17.065923000000002</c:v>
                </c:pt>
                <c:pt idx="7">
                  <c:v>22.403072000000002</c:v>
                </c:pt>
                <c:pt idx="8">
                  <c:v>28.717364</c:v>
                </c:pt>
                <c:pt idx="9">
                  <c:v>39.447518000000002</c:v>
                </c:pt>
                <c:pt idx="10">
                  <c:v>48.609456000000002</c:v>
                </c:pt>
                <c:pt idx="11">
                  <c:v>59.926693</c:v>
                </c:pt>
                <c:pt idx="12">
                  <c:v>85.464669999999998</c:v>
                </c:pt>
              </c:numCache>
            </c:numRef>
          </c:xVal>
          <c:yVal>
            <c:numRef>
              <c:f>'[1]41.Juirnarongrit(2004)1.2m'!$D$3:$D$15</c:f>
              <c:numCache>
                <c:formatCode>General</c:formatCode>
                <c:ptCount val="13"/>
                <c:pt idx="0">
                  <c:v>0</c:v>
                </c:pt>
                <c:pt idx="1">
                  <c:v>158.00824399999999</c:v>
                </c:pt>
                <c:pt idx="2">
                  <c:v>293.49357400000002</c:v>
                </c:pt>
                <c:pt idx="3">
                  <c:v>553.37669800000003</c:v>
                </c:pt>
                <c:pt idx="4">
                  <c:v>666.73043800000005</c:v>
                </c:pt>
                <c:pt idx="5">
                  <c:v>734.99486899999999</c:v>
                </c:pt>
                <c:pt idx="6">
                  <c:v>871.04544599999997</c:v>
                </c:pt>
                <c:pt idx="7">
                  <c:v>1063.707672</c:v>
                </c:pt>
                <c:pt idx="8">
                  <c:v>1222.8029289999999</c:v>
                </c:pt>
                <c:pt idx="9">
                  <c:v>1450.466981</c:v>
                </c:pt>
                <c:pt idx="10">
                  <c:v>1745.3519309999999</c:v>
                </c:pt>
                <c:pt idx="11">
                  <c:v>1950.623511</c:v>
                </c:pt>
                <c:pt idx="12">
                  <c:v>2339.295963</c:v>
                </c:pt>
              </c:numCache>
            </c:numRef>
          </c:yVal>
          <c:smooth val="1"/>
          <c:extLst>
            <c:ext xmlns:c16="http://schemas.microsoft.com/office/drawing/2014/chart" uri="{C3380CC4-5D6E-409C-BE32-E72D297353CC}">
              <c16:uniqueId val="{00000000-F3F1-4E65-9861-C1D4BF34E793}"/>
            </c:ext>
          </c:extLst>
        </c:ser>
        <c:dLbls>
          <c:showLegendKey val="0"/>
          <c:showVal val="0"/>
          <c:showCatName val="0"/>
          <c:showSerName val="0"/>
          <c:showPercent val="0"/>
          <c:showBubbleSize val="0"/>
        </c:dLbls>
        <c:axId val="669565880"/>
        <c:axId val="669557256"/>
      </c:scatterChart>
      <c:valAx>
        <c:axId val="669565880"/>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69557256"/>
        <c:crosses val="autoZero"/>
        <c:crossBetween val="midCat"/>
      </c:valAx>
      <c:valAx>
        <c:axId val="66955725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6956588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spPr>
            <a:ln w="19050" cap="rnd">
              <a:solidFill>
                <a:schemeClr val="tx1"/>
              </a:solidFill>
              <a:round/>
            </a:ln>
            <a:effectLst/>
          </c:spPr>
          <c:marker>
            <c:symbol val="circle"/>
            <c:size val="5"/>
            <c:spPr>
              <a:solidFill>
                <a:schemeClr val="tx1">
                  <a:alpha val="95000"/>
                </a:schemeClr>
              </a:solidFill>
              <a:ln w="9525">
                <a:solidFill>
                  <a:schemeClr val="tx1"/>
                </a:solidFill>
              </a:ln>
              <a:effectLst/>
            </c:spPr>
          </c:marker>
          <c:xVal>
            <c:numRef>
              <c:f>'[1]42.Lemnitzer(2010)0.6mFH'!$A$3:$A$14</c:f>
              <c:numCache>
                <c:formatCode>General</c:formatCode>
                <c:ptCount val="12"/>
                <c:pt idx="0">
                  <c:v>0</c:v>
                </c:pt>
                <c:pt idx="1">
                  <c:v>1.6256000000000002</c:v>
                </c:pt>
                <c:pt idx="2">
                  <c:v>2.9210000000000003</c:v>
                </c:pt>
                <c:pt idx="3">
                  <c:v>6.2229999999999999</c:v>
                </c:pt>
                <c:pt idx="4">
                  <c:v>9.5250000000000004</c:v>
                </c:pt>
                <c:pt idx="5">
                  <c:v>12.471399999999999</c:v>
                </c:pt>
                <c:pt idx="6">
                  <c:v>15.7988</c:v>
                </c:pt>
                <c:pt idx="7">
                  <c:v>19.1008</c:v>
                </c:pt>
                <c:pt idx="8">
                  <c:v>25.069800000000001</c:v>
                </c:pt>
                <c:pt idx="9">
                  <c:v>38.1</c:v>
                </c:pt>
                <c:pt idx="10">
                  <c:v>50.8</c:v>
                </c:pt>
                <c:pt idx="11">
                  <c:v>76.2</c:v>
                </c:pt>
              </c:numCache>
            </c:numRef>
          </c:xVal>
          <c:yVal>
            <c:numRef>
              <c:f>'[1]42.Lemnitzer(2010)0.6mFH'!$D$3:$D$14</c:f>
              <c:numCache>
                <c:formatCode>General</c:formatCode>
                <c:ptCount val="12"/>
                <c:pt idx="0">
                  <c:v>0</c:v>
                </c:pt>
                <c:pt idx="1">
                  <c:v>162.3600884</c:v>
                </c:pt>
                <c:pt idx="2">
                  <c:v>285.13100456000001</c:v>
                </c:pt>
                <c:pt idx="3">
                  <c:v>474.18042256000001</c:v>
                </c:pt>
                <c:pt idx="4">
                  <c:v>610.29600352</c:v>
                </c:pt>
                <c:pt idx="5">
                  <c:v>706.82241224000006</c:v>
                </c:pt>
                <c:pt idx="6">
                  <c:v>803.34882096000001</c:v>
                </c:pt>
                <c:pt idx="7">
                  <c:v>847.38621480000006</c:v>
                </c:pt>
                <c:pt idx="8">
                  <c:v>970.15713096000002</c:v>
                </c:pt>
                <c:pt idx="9">
                  <c:v>1115.1691551199999</c:v>
                </c:pt>
                <c:pt idx="10">
                  <c:v>1150.3101057600002</c:v>
                </c:pt>
                <c:pt idx="11">
                  <c:v>1224.5954064800001</c:v>
                </c:pt>
              </c:numCache>
            </c:numRef>
          </c:yVal>
          <c:smooth val="1"/>
          <c:extLst>
            <c:ext xmlns:c16="http://schemas.microsoft.com/office/drawing/2014/chart" uri="{C3380CC4-5D6E-409C-BE32-E72D297353CC}">
              <c16:uniqueId val="{00000000-A0C9-4394-96BC-6060C5BF1175}"/>
            </c:ext>
          </c:extLst>
        </c:ser>
        <c:dLbls>
          <c:showLegendKey val="0"/>
          <c:showVal val="0"/>
          <c:showCatName val="0"/>
          <c:showSerName val="0"/>
          <c:showPercent val="0"/>
          <c:showBubbleSize val="0"/>
        </c:dLbls>
        <c:axId val="669568232"/>
        <c:axId val="669566272"/>
      </c:scatterChart>
      <c:valAx>
        <c:axId val="669568232"/>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69566272"/>
        <c:crosses val="autoZero"/>
        <c:crossBetween val="midCat"/>
      </c:valAx>
      <c:valAx>
        <c:axId val="669566272"/>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6956823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'[1]44.Lutenegger(1993)0.51x1.52'!$A$3:$A$13</c:f>
              <c:numCache>
                <c:formatCode>General</c:formatCode>
                <c:ptCount val="11"/>
                <c:pt idx="0">
                  <c:v>0</c:v>
                </c:pt>
                <c:pt idx="1">
                  <c:v>0.52600000000000002</c:v>
                </c:pt>
                <c:pt idx="2">
                  <c:v>1.5509999999999999</c:v>
                </c:pt>
                <c:pt idx="3">
                  <c:v>3.3410000000000002</c:v>
                </c:pt>
                <c:pt idx="4">
                  <c:v>5.891</c:v>
                </c:pt>
                <c:pt idx="5">
                  <c:v>8.8230000000000004</c:v>
                </c:pt>
                <c:pt idx="6">
                  <c:v>13.535</c:v>
                </c:pt>
                <c:pt idx="7">
                  <c:v>19.001000000000001</c:v>
                </c:pt>
                <c:pt idx="8">
                  <c:v>29.177</c:v>
                </c:pt>
                <c:pt idx="9">
                  <c:v>40.747</c:v>
                </c:pt>
                <c:pt idx="10">
                  <c:v>55.109000000000002</c:v>
                </c:pt>
              </c:numCache>
            </c:numRef>
          </c:xVal>
          <c:yVal>
            <c:numRef>
              <c:f>'[1]44.Lutenegger(1993)0.51x1.52'!$D$3:$D$13</c:f>
              <c:numCache>
                <c:formatCode>General</c:formatCode>
                <c:ptCount val="11"/>
                <c:pt idx="0">
                  <c:v>0</c:v>
                </c:pt>
                <c:pt idx="1">
                  <c:v>7.4039999999999999</c:v>
                </c:pt>
                <c:pt idx="2">
                  <c:v>11.512</c:v>
                </c:pt>
                <c:pt idx="3">
                  <c:v>16.850000000000001</c:v>
                </c:pt>
                <c:pt idx="4">
                  <c:v>22.181999999999999</c:v>
                </c:pt>
                <c:pt idx="5">
                  <c:v>27.922999999999998</c:v>
                </c:pt>
                <c:pt idx="6">
                  <c:v>34.887</c:v>
                </c:pt>
                <c:pt idx="7">
                  <c:v>42.256999999999998</c:v>
                </c:pt>
                <c:pt idx="8">
                  <c:v>50.417000000000002</c:v>
                </c:pt>
                <c:pt idx="9">
                  <c:v>61.036999999999999</c:v>
                </c:pt>
                <c:pt idx="10">
                  <c:v>72.05</c:v>
                </c:pt>
              </c:numCache>
            </c:numRef>
          </c:yVal>
          <c:smooth val="1"/>
          <c:extLst>
            <c:ext xmlns:c16="http://schemas.microsoft.com/office/drawing/2014/chart" uri="{C3380CC4-5D6E-409C-BE32-E72D297353CC}">
              <c16:uniqueId val="{00000000-6F45-462F-AF10-A8C345F3D73C}"/>
            </c:ext>
          </c:extLst>
        </c:ser>
        <c:dLbls>
          <c:showLegendKey val="0"/>
          <c:showVal val="0"/>
          <c:showCatName val="0"/>
          <c:showSerName val="0"/>
          <c:showPercent val="0"/>
          <c:showBubbleSize val="0"/>
        </c:dLbls>
        <c:axId val="669563136"/>
        <c:axId val="669557648"/>
      </c:scatterChart>
      <c:valAx>
        <c:axId val="669563136"/>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69557648"/>
        <c:crosses val="autoZero"/>
        <c:crossBetween val="midCat"/>
      </c:valAx>
      <c:valAx>
        <c:axId val="669557648"/>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6956313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'[1]45.Lutenegger(1993)0.51x2.44'!$A$3:$A$14</c:f>
              <c:numCache>
                <c:formatCode>General</c:formatCode>
                <c:ptCount val="12"/>
                <c:pt idx="0">
                  <c:v>0</c:v>
                </c:pt>
                <c:pt idx="1">
                  <c:v>1.7999999999999999E-2</c:v>
                </c:pt>
                <c:pt idx="2">
                  <c:v>0.13600000000000001</c:v>
                </c:pt>
                <c:pt idx="3">
                  <c:v>0.157</c:v>
                </c:pt>
                <c:pt idx="4">
                  <c:v>0.80400000000000005</c:v>
                </c:pt>
                <c:pt idx="5">
                  <c:v>1.3260000000000001</c:v>
                </c:pt>
                <c:pt idx="6">
                  <c:v>2.101</c:v>
                </c:pt>
                <c:pt idx="7">
                  <c:v>3.641</c:v>
                </c:pt>
                <c:pt idx="8">
                  <c:v>5.181</c:v>
                </c:pt>
                <c:pt idx="9">
                  <c:v>6.9779999999999998</c:v>
                </c:pt>
                <c:pt idx="10">
                  <c:v>9.6690000000000005</c:v>
                </c:pt>
                <c:pt idx="11">
                  <c:v>12.234</c:v>
                </c:pt>
              </c:numCache>
            </c:numRef>
          </c:xVal>
          <c:yVal>
            <c:numRef>
              <c:f>'[1]45.Lutenegger(1993)0.51x2.44'!$D$3:$D$14</c:f>
              <c:numCache>
                <c:formatCode>General</c:formatCode>
                <c:ptCount val="12"/>
                <c:pt idx="0">
                  <c:v>0</c:v>
                </c:pt>
                <c:pt idx="1">
                  <c:v>3.7</c:v>
                </c:pt>
                <c:pt idx="2">
                  <c:v>7</c:v>
                </c:pt>
                <c:pt idx="3">
                  <c:v>11.93</c:v>
                </c:pt>
                <c:pt idx="4">
                  <c:v>16.87</c:v>
                </c:pt>
                <c:pt idx="5">
                  <c:v>22.62</c:v>
                </c:pt>
                <c:pt idx="6">
                  <c:v>27.97</c:v>
                </c:pt>
                <c:pt idx="7">
                  <c:v>35.369999999999997</c:v>
                </c:pt>
                <c:pt idx="8">
                  <c:v>42.35</c:v>
                </c:pt>
                <c:pt idx="9">
                  <c:v>50.57</c:v>
                </c:pt>
                <c:pt idx="10">
                  <c:v>61.25</c:v>
                </c:pt>
                <c:pt idx="11">
                  <c:v>72.34</c:v>
                </c:pt>
              </c:numCache>
            </c:numRef>
          </c:yVal>
          <c:smooth val="1"/>
          <c:extLst>
            <c:ext xmlns:c16="http://schemas.microsoft.com/office/drawing/2014/chart" uri="{C3380CC4-5D6E-409C-BE32-E72D297353CC}">
              <c16:uniqueId val="{00000000-DA92-4D5D-B23A-141EC2E0FB57}"/>
            </c:ext>
          </c:extLst>
        </c:ser>
        <c:dLbls>
          <c:showLegendKey val="0"/>
          <c:showVal val="0"/>
          <c:showCatName val="0"/>
          <c:showSerName val="0"/>
          <c:showPercent val="0"/>
          <c:showBubbleSize val="0"/>
        </c:dLbls>
        <c:axId val="669567448"/>
        <c:axId val="669558040"/>
      </c:scatterChart>
      <c:valAx>
        <c:axId val="669567448"/>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69558040"/>
        <c:crosses val="autoZero"/>
        <c:crossBetween val="midCat"/>
      </c:valAx>
      <c:valAx>
        <c:axId val="669558040"/>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6956744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'[1]46.Lutenegger(1993)0.61x1.52'!$A$3:$A$13</c:f>
              <c:numCache>
                <c:formatCode>General</c:formatCode>
                <c:ptCount val="11"/>
                <c:pt idx="0">
                  <c:v>0</c:v>
                </c:pt>
                <c:pt idx="1">
                  <c:v>0.626</c:v>
                </c:pt>
                <c:pt idx="2">
                  <c:v>2.399</c:v>
                </c:pt>
                <c:pt idx="3">
                  <c:v>5.444</c:v>
                </c:pt>
                <c:pt idx="4">
                  <c:v>8.6140000000000008</c:v>
                </c:pt>
                <c:pt idx="5">
                  <c:v>12.420999999999999</c:v>
                </c:pt>
                <c:pt idx="6">
                  <c:v>16.228000000000002</c:v>
                </c:pt>
                <c:pt idx="7">
                  <c:v>20.797000000000001</c:v>
                </c:pt>
                <c:pt idx="8">
                  <c:v>27.526</c:v>
                </c:pt>
                <c:pt idx="9">
                  <c:v>35.398000000000003</c:v>
                </c:pt>
                <c:pt idx="10">
                  <c:v>43.777999999999999</c:v>
                </c:pt>
              </c:numCache>
            </c:numRef>
          </c:xVal>
          <c:yVal>
            <c:numRef>
              <c:f>'[1]46.Lutenegger(1993)0.61x1.52'!$D$3:$D$13</c:f>
              <c:numCache>
                <c:formatCode>General</c:formatCode>
                <c:ptCount val="11"/>
                <c:pt idx="0">
                  <c:v>0</c:v>
                </c:pt>
                <c:pt idx="1">
                  <c:v>7.39</c:v>
                </c:pt>
                <c:pt idx="2">
                  <c:v>12.754</c:v>
                </c:pt>
                <c:pt idx="3">
                  <c:v>17.734999999999999</c:v>
                </c:pt>
                <c:pt idx="4">
                  <c:v>23.536999999999999</c:v>
                </c:pt>
                <c:pt idx="5">
                  <c:v>28.533000000000001</c:v>
                </c:pt>
                <c:pt idx="6">
                  <c:v>33.939</c:v>
                </c:pt>
                <c:pt idx="7">
                  <c:v>39.360999999999997</c:v>
                </c:pt>
                <c:pt idx="8">
                  <c:v>46.466000000000001</c:v>
                </c:pt>
                <c:pt idx="9">
                  <c:v>53.594000000000001</c:v>
                </c:pt>
                <c:pt idx="10">
                  <c:v>61.143000000000001</c:v>
                </c:pt>
              </c:numCache>
            </c:numRef>
          </c:yVal>
          <c:smooth val="1"/>
          <c:extLst>
            <c:ext xmlns:c16="http://schemas.microsoft.com/office/drawing/2014/chart" uri="{C3380CC4-5D6E-409C-BE32-E72D297353CC}">
              <c16:uniqueId val="{00000000-03DC-4484-A90B-55B9D6BC0EAC}"/>
            </c:ext>
          </c:extLst>
        </c:ser>
        <c:dLbls>
          <c:showLegendKey val="0"/>
          <c:showVal val="0"/>
          <c:showCatName val="0"/>
          <c:showSerName val="0"/>
          <c:showPercent val="0"/>
          <c:showBubbleSize val="0"/>
        </c:dLbls>
        <c:axId val="669559216"/>
        <c:axId val="669563528"/>
      </c:scatterChart>
      <c:valAx>
        <c:axId val="669559216"/>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69563528"/>
        <c:crosses val="autoZero"/>
        <c:crossBetween val="midCat"/>
      </c:valAx>
      <c:valAx>
        <c:axId val="669563528"/>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6955921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'[1]49.Jeong(2007)LT2'!$A$3:$A$21</c:f>
              <c:numCache>
                <c:formatCode>General</c:formatCode>
                <c:ptCount val="19"/>
                <c:pt idx="0">
                  <c:v>0</c:v>
                </c:pt>
                <c:pt idx="1">
                  <c:v>1.9610000000000001</c:v>
                </c:pt>
                <c:pt idx="2">
                  <c:v>5.8819999999999997</c:v>
                </c:pt>
                <c:pt idx="3">
                  <c:v>10.784000000000001</c:v>
                </c:pt>
                <c:pt idx="4">
                  <c:v>16.667000000000002</c:v>
                </c:pt>
                <c:pt idx="5">
                  <c:v>23.529</c:v>
                </c:pt>
                <c:pt idx="6">
                  <c:v>28.431000000000001</c:v>
                </c:pt>
                <c:pt idx="7">
                  <c:v>33.332999999999998</c:v>
                </c:pt>
                <c:pt idx="8">
                  <c:v>39.216000000000001</c:v>
                </c:pt>
                <c:pt idx="9">
                  <c:v>62.744999999999997</c:v>
                </c:pt>
                <c:pt idx="10">
                  <c:v>73.528999999999996</c:v>
                </c:pt>
                <c:pt idx="11">
                  <c:v>88.234999999999999</c:v>
                </c:pt>
                <c:pt idx="12">
                  <c:v>98.039000000000001</c:v>
                </c:pt>
                <c:pt idx="13">
                  <c:v>108.824</c:v>
                </c:pt>
                <c:pt idx="14">
                  <c:v>119.608</c:v>
                </c:pt>
                <c:pt idx="15">
                  <c:v>134.31399999999999</c:v>
                </c:pt>
                <c:pt idx="16">
                  <c:v>147.059</c:v>
                </c:pt>
                <c:pt idx="17">
                  <c:v>159.804</c:v>
                </c:pt>
                <c:pt idx="18">
                  <c:v>175.49</c:v>
                </c:pt>
              </c:numCache>
            </c:numRef>
          </c:xVal>
          <c:yVal>
            <c:numRef>
              <c:f>'[1]49.Jeong(2007)LT2'!$D$3:$D$21</c:f>
              <c:numCache>
                <c:formatCode>General</c:formatCode>
                <c:ptCount val="19"/>
                <c:pt idx="0">
                  <c:v>0</c:v>
                </c:pt>
                <c:pt idx="1">
                  <c:v>48.54</c:v>
                </c:pt>
                <c:pt idx="2">
                  <c:v>97.09</c:v>
                </c:pt>
                <c:pt idx="3">
                  <c:v>150.49</c:v>
                </c:pt>
                <c:pt idx="4">
                  <c:v>199.03</c:v>
                </c:pt>
                <c:pt idx="5">
                  <c:v>252.43</c:v>
                </c:pt>
                <c:pt idx="6">
                  <c:v>300.97000000000003</c:v>
                </c:pt>
                <c:pt idx="7">
                  <c:v>349.52</c:v>
                </c:pt>
                <c:pt idx="8">
                  <c:v>398.06</c:v>
                </c:pt>
                <c:pt idx="9">
                  <c:v>451.46</c:v>
                </c:pt>
                <c:pt idx="10">
                  <c:v>500</c:v>
                </c:pt>
                <c:pt idx="11">
                  <c:v>548.54</c:v>
                </c:pt>
                <c:pt idx="12">
                  <c:v>601.94000000000005</c:v>
                </c:pt>
                <c:pt idx="13">
                  <c:v>650.49</c:v>
                </c:pt>
                <c:pt idx="14">
                  <c:v>699.03</c:v>
                </c:pt>
                <c:pt idx="15">
                  <c:v>752.43</c:v>
                </c:pt>
                <c:pt idx="16">
                  <c:v>800.97</c:v>
                </c:pt>
                <c:pt idx="17">
                  <c:v>849.52</c:v>
                </c:pt>
                <c:pt idx="18">
                  <c:v>902.91</c:v>
                </c:pt>
              </c:numCache>
            </c:numRef>
          </c:yVal>
          <c:smooth val="1"/>
          <c:extLst>
            <c:ext xmlns:c16="http://schemas.microsoft.com/office/drawing/2014/chart" uri="{C3380CC4-5D6E-409C-BE32-E72D297353CC}">
              <c16:uniqueId val="{00000000-D937-49E7-8935-EAF16F6C2F02}"/>
            </c:ext>
          </c:extLst>
        </c:ser>
        <c:dLbls>
          <c:showLegendKey val="0"/>
          <c:showVal val="0"/>
          <c:showCatName val="0"/>
          <c:showSerName val="0"/>
          <c:showPercent val="0"/>
          <c:showBubbleSize val="0"/>
        </c:dLbls>
        <c:axId val="669580384"/>
        <c:axId val="669577640"/>
      </c:scatterChart>
      <c:valAx>
        <c:axId val="669580384"/>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Deflection (mm) </a:t>
                </a:r>
              </a:p>
            </c:rich>
          </c:tx>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69577640"/>
        <c:crosses val="autoZero"/>
        <c:crossBetween val="midCat"/>
      </c:valAx>
      <c:valAx>
        <c:axId val="669577640"/>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Load (kN) </a:t>
                </a:r>
              </a:p>
            </c:rich>
          </c:tx>
          <c:overlay val="0"/>
          <c:spPr>
            <a:noFill/>
            <a:ln>
              <a:noFill/>
            </a:ln>
            <a:effectLst/>
          </c:spPr>
          <c:txPr>
            <a:bodyPr rot="-540000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0" sourceLinked="0"/>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6958038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'[1]47.Lutenegger(1993)0.61x2.44'!$A$3:$A$13</c:f>
              <c:numCache>
                <c:formatCode>General</c:formatCode>
                <c:ptCount val="11"/>
                <c:pt idx="0">
                  <c:v>0</c:v>
                </c:pt>
                <c:pt idx="1">
                  <c:v>0.11799999999999999</c:v>
                </c:pt>
                <c:pt idx="2">
                  <c:v>0.61899999999999999</c:v>
                </c:pt>
                <c:pt idx="3">
                  <c:v>1.502</c:v>
                </c:pt>
                <c:pt idx="4">
                  <c:v>2.5129999999999999</c:v>
                </c:pt>
                <c:pt idx="5">
                  <c:v>3.3959999999999999</c:v>
                </c:pt>
                <c:pt idx="6">
                  <c:v>4.66</c:v>
                </c:pt>
                <c:pt idx="7">
                  <c:v>5.9240000000000004</c:v>
                </c:pt>
                <c:pt idx="8">
                  <c:v>7.8220000000000001</c:v>
                </c:pt>
                <c:pt idx="9">
                  <c:v>10.991</c:v>
                </c:pt>
                <c:pt idx="10">
                  <c:v>15.558</c:v>
                </c:pt>
              </c:numCache>
            </c:numRef>
          </c:xVal>
          <c:yVal>
            <c:numRef>
              <c:f>'[1]47.Lutenegger(1993)0.61x2.44'!$D$3:$D$13</c:f>
              <c:numCache>
                <c:formatCode>General</c:formatCode>
                <c:ptCount val="11"/>
                <c:pt idx="0">
                  <c:v>0</c:v>
                </c:pt>
                <c:pt idx="1">
                  <c:v>7.38</c:v>
                </c:pt>
                <c:pt idx="2">
                  <c:v>12.72</c:v>
                </c:pt>
                <c:pt idx="3">
                  <c:v>18.47</c:v>
                </c:pt>
                <c:pt idx="4">
                  <c:v>23.41</c:v>
                </c:pt>
                <c:pt idx="5">
                  <c:v>28.76</c:v>
                </c:pt>
                <c:pt idx="6">
                  <c:v>34.11</c:v>
                </c:pt>
                <c:pt idx="7">
                  <c:v>39.47</c:v>
                </c:pt>
                <c:pt idx="8">
                  <c:v>46.47</c:v>
                </c:pt>
                <c:pt idx="9">
                  <c:v>53.91</c:v>
                </c:pt>
                <c:pt idx="10">
                  <c:v>60.97</c:v>
                </c:pt>
              </c:numCache>
            </c:numRef>
          </c:yVal>
          <c:smooth val="1"/>
          <c:extLst>
            <c:ext xmlns:c16="http://schemas.microsoft.com/office/drawing/2014/chart" uri="{C3380CC4-5D6E-409C-BE32-E72D297353CC}">
              <c16:uniqueId val="{00000000-327F-4BB7-9248-9D69D8FDAFDD}"/>
            </c:ext>
          </c:extLst>
        </c:ser>
        <c:dLbls>
          <c:showLegendKey val="0"/>
          <c:showVal val="0"/>
          <c:showCatName val="0"/>
          <c:showSerName val="0"/>
          <c:showPercent val="0"/>
          <c:showBubbleSize val="0"/>
        </c:dLbls>
        <c:axId val="669563920"/>
        <c:axId val="669565096"/>
      </c:scatterChart>
      <c:valAx>
        <c:axId val="669563920"/>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69565096"/>
        <c:crosses val="autoZero"/>
        <c:crossBetween val="midCat"/>
      </c:valAx>
      <c:valAx>
        <c:axId val="66956509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6956392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'[1]65.Ishikawa(1985)Asite'!$A$3:$A$15</c:f>
              <c:numCache>
                <c:formatCode>General</c:formatCode>
                <c:ptCount val="13"/>
                <c:pt idx="0">
                  <c:v>0</c:v>
                </c:pt>
                <c:pt idx="1">
                  <c:v>7.6999999999999999E-2</c:v>
                </c:pt>
                <c:pt idx="2">
                  <c:v>0.189</c:v>
                </c:pt>
                <c:pt idx="3">
                  <c:v>0.35</c:v>
                </c:pt>
                <c:pt idx="4">
                  <c:v>0.498</c:v>
                </c:pt>
                <c:pt idx="5">
                  <c:v>0.77800000000000002</c:v>
                </c:pt>
                <c:pt idx="6">
                  <c:v>1.046</c:v>
                </c:pt>
                <c:pt idx="7">
                  <c:v>1.397</c:v>
                </c:pt>
                <c:pt idx="8">
                  <c:v>1.7849999999999999</c:v>
                </c:pt>
                <c:pt idx="9">
                  <c:v>2.4350000000000001</c:v>
                </c:pt>
                <c:pt idx="10">
                  <c:v>3.085</c:v>
                </c:pt>
                <c:pt idx="11">
                  <c:v>3.82</c:v>
                </c:pt>
                <c:pt idx="12">
                  <c:v>4.7809999999999997</c:v>
                </c:pt>
              </c:numCache>
            </c:numRef>
          </c:xVal>
          <c:yVal>
            <c:numRef>
              <c:f>'[1]65.Ishikawa(1985)Asite'!$D$3:$D$15</c:f>
              <c:numCache>
                <c:formatCode>General</c:formatCode>
                <c:ptCount val="13"/>
                <c:pt idx="0">
                  <c:v>0</c:v>
                </c:pt>
                <c:pt idx="1">
                  <c:v>250.09681123840002</c:v>
                </c:pt>
                <c:pt idx="2">
                  <c:v>504.47814952192005</c:v>
                </c:pt>
                <c:pt idx="3">
                  <c:v>752.08395666432011</c:v>
                </c:pt>
                <c:pt idx="4">
                  <c:v>993.61171381248005</c:v>
                </c:pt>
                <c:pt idx="5">
                  <c:v>1247.0962906214399</c:v>
                </c:pt>
                <c:pt idx="6">
                  <c:v>1482.4463576115202</c:v>
                </c:pt>
                <c:pt idx="7">
                  <c:v>1741.8097040870402</c:v>
                </c:pt>
                <c:pt idx="8">
                  <c:v>1980.04933582848</c:v>
                </c:pt>
                <c:pt idx="9">
                  <c:v>2232.9360716544002</c:v>
                </c:pt>
                <c:pt idx="10">
                  <c:v>2476.7555525708799</c:v>
                </c:pt>
                <c:pt idx="11">
                  <c:v>2735.6206982272001</c:v>
                </c:pt>
                <c:pt idx="12">
                  <c:v>2988.00923323392</c:v>
                </c:pt>
              </c:numCache>
            </c:numRef>
          </c:yVal>
          <c:smooth val="1"/>
          <c:extLst>
            <c:ext xmlns:c16="http://schemas.microsoft.com/office/drawing/2014/chart" uri="{C3380CC4-5D6E-409C-BE32-E72D297353CC}">
              <c16:uniqueId val="{00000000-E765-41B5-B31C-4B6CFE0E28F1}"/>
            </c:ext>
          </c:extLst>
        </c:ser>
        <c:dLbls>
          <c:showLegendKey val="0"/>
          <c:showVal val="0"/>
          <c:showCatName val="0"/>
          <c:showSerName val="0"/>
          <c:showPercent val="0"/>
          <c:showBubbleSize val="0"/>
        </c:dLbls>
        <c:axId val="681301856"/>
        <c:axId val="681311264"/>
      </c:scatterChart>
      <c:valAx>
        <c:axId val="681301856"/>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1311264"/>
        <c:crosses val="autoZero"/>
        <c:crossBetween val="midCat"/>
      </c:valAx>
      <c:valAx>
        <c:axId val="681311264"/>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130185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'[1]67.Ishikawa(1985)Csite'!$A$3:$A$14</c:f>
              <c:numCache>
                <c:formatCode>General</c:formatCode>
                <c:ptCount val="12"/>
                <c:pt idx="0">
                  <c:v>0</c:v>
                </c:pt>
                <c:pt idx="1">
                  <c:v>0.68200000000000005</c:v>
                </c:pt>
                <c:pt idx="2">
                  <c:v>1.0660000000000001</c:v>
                </c:pt>
                <c:pt idx="3">
                  <c:v>2.0609999999999999</c:v>
                </c:pt>
                <c:pt idx="4">
                  <c:v>3.355</c:v>
                </c:pt>
                <c:pt idx="5">
                  <c:v>4.8739999999999997</c:v>
                </c:pt>
                <c:pt idx="6">
                  <c:v>8.4350000000000005</c:v>
                </c:pt>
                <c:pt idx="7">
                  <c:v>12.823</c:v>
                </c:pt>
                <c:pt idx="8">
                  <c:v>17.66</c:v>
                </c:pt>
                <c:pt idx="9">
                  <c:v>23.849</c:v>
                </c:pt>
                <c:pt idx="10">
                  <c:v>30.937000000000001</c:v>
                </c:pt>
                <c:pt idx="11">
                  <c:v>39.075000000000003</c:v>
                </c:pt>
              </c:numCache>
            </c:numRef>
          </c:xVal>
          <c:yVal>
            <c:numRef>
              <c:f>'[1]67.Ishikawa(1985)Csite'!$D$3:$D$14</c:f>
              <c:numCache>
                <c:formatCode>General</c:formatCode>
                <c:ptCount val="12"/>
                <c:pt idx="0">
                  <c:v>0</c:v>
                </c:pt>
                <c:pt idx="1">
                  <c:v>19.529472112640001</c:v>
                </c:pt>
                <c:pt idx="2">
                  <c:v>45.136994219520005</c:v>
                </c:pt>
                <c:pt idx="3">
                  <c:v>96.252398269440008</c:v>
                </c:pt>
                <c:pt idx="4">
                  <c:v>147.46744248320002</c:v>
                </c:pt>
                <c:pt idx="5">
                  <c:v>197.08824407552004</c:v>
                </c:pt>
                <c:pt idx="6">
                  <c:v>294.73560463872002</c:v>
                </c:pt>
                <c:pt idx="7">
                  <c:v>393.97720782336</c:v>
                </c:pt>
                <c:pt idx="8">
                  <c:v>491.52492822272001</c:v>
                </c:pt>
                <c:pt idx="9">
                  <c:v>596.64530107392011</c:v>
                </c:pt>
                <c:pt idx="10">
                  <c:v>698.57718868224003</c:v>
                </c:pt>
                <c:pt idx="11">
                  <c:v>799.01447383295999</c:v>
                </c:pt>
              </c:numCache>
            </c:numRef>
          </c:yVal>
          <c:smooth val="1"/>
          <c:extLst>
            <c:ext xmlns:c16="http://schemas.microsoft.com/office/drawing/2014/chart" uri="{C3380CC4-5D6E-409C-BE32-E72D297353CC}">
              <c16:uniqueId val="{00000000-2C90-4E4C-A102-A7B5D2469AFA}"/>
            </c:ext>
          </c:extLst>
        </c:ser>
        <c:dLbls>
          <c:showLegendKey val="0"/>
          <c:showVal val="0"/>
          <c:showCatName val="0"/>
          <c:showSerName val="0"/>
          <c:showPercent val="0"/>
          <c:showBubbleSize val="0"/>
        </c:dLbls>
        <c:axId val="681306560"/>
        <c:axId val="681312048"/>
      </c:scatterChart>
      <c:valAx>
        <c:axId val="681306560"/>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mn-lt"/>
                    <a:ea typeface="+mn-ea"/>
                    <a:cs typeface="+mn-cs"/>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681312048"/>
        <c:crosses val="autoZero"/>
        <c:crossBetween val="midCat"/>
      </c:valAx>
      <c:valAx>
        <c:axId val="681312048"/>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68130656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'[1]68.Ishikawa(1985)Dsite'!$A$3:$A$14</c:f>
              <c:numCache>
                <c:formatCode>General</c:formatCode>
                <c:ptCount val="12"/>
                <c:pt idx="0">
                  <c:v>0</c:v>
                </c:pt>
                <c:pt idx="1">
                  <c:v>0.69099999999999995</c:v>
                </c:pt>
                <c:pt idx="2">
                  <c:v>2.484</c:v>
                </c:pt>
                <c:pt idx="3">
                  <c:v>3.794</c:v>
                </c:pt>
                <c:pt idx="4">
                  <c:v>6.6189999999999998</c:v>
                </c:pt>
                <c:pt idx="5">
                  <c:v>9.5120000000000005</c:v>
                </c:pt>
                <c:pt idx="6">
                  <c:v>13.436999999999999</c:v>
                </c:pt>
                <c:pt idx="7">
                  <c:v>18.667000000000002</c:v>
                </c:pt>
                <c:pt idx="8">
                  <c:v>23.21</c:v>
                </c:pt>
                <c:pt idx="9">
                  <c:v>28.303000000000001</c:v>
                </c:pt>
                <c:pt idx="10">
                  <c:v>33.877000000000002</c:v>
                </c:pt>
                <c:pt idx="11">
                  <c:v>40.274999999999999</c:v>
                </c:pt>
              </c:numCache>
            </c:numRef>
          </c:xVal>
          <c:yVal>
            <c:numRef>
              <c:f>'[1]68.Ishikawa(1985)Dsite'!$D$3:$D$14</c:f>
              <c:numCache>
                <c:formatCode>General</c:formatCode>
                <c:ptCount val="12"/>
                <c:pt idx="0">
                  <c:v>0</c:v>
                </c:pt>
                <c:pt idx="1">
                  <c:v>26.504283581440003</c:v>
                </c:pt>
                <c:pt idx="2">
                  <c:v>69.249913868800007</c:v>
                </c:pt>
                <c:pt idx="3">
                  <c:v>101.13476629760001</c:v>
                </c:pt>
                <c:pt idx="4">
                  <c:v>150.65592772607999</c:v>
                </c:pt>
                <c:pt idx="5">
                  <c:v>198.78212686080002</c:v>
                </c:pt>
                <c:pt idx="6">
                  <c:v>250.99357271296003</c:v>
                </c:pt>
                <c:pt idx="7">
                  <c:v>299.81725299456002</c:v>
                </c:pt>
                <c:pt idx="8">
                  <c:v>349.83661524224004</c:v>
                </c:pt>
                <c:pt idx="9">
                  <c:v>400.05525781760002</c:v>
                </c:pt>
                <c:pt idx="10">
                  <c:v>450.17426022912002</c:v>
                </c:pt>
                <c:pt idx="11">
                  <c:v>498.89830034688003</c:v>
                </c:pt>
              </c:numCache>
            </c:numRef>
          </c:yVal>
          <c:smooth val="1"/>
          <c:extLst>
            <c:ext xmlns:c16="http://schemas.microsoft.com/office/drawing/2014/chart" uri="{C3380CC4-5D6E-409C-BE32-E72D297353CC}">
              <c16:uniqueId val="{00000000-62AF-4FA2-9F59-5243B2EA6A79}"/>
            </c:ext>
          </c:extLst>
        </c:ser>
        <c:dLbls>
          <c:showLegendKey val="0"/>
          <c:showVal val="0"/>
          <c:showCatName val="0"/>
          <c:showSerName val="0"/>
          <c:showPercent val="0"/>
          <c:showBubbleSize val="0"/>
        </c:dLbls>
        <c:axId val="681309696"/>
        <c:axId val="681305776"/>
      </c:scatterChart>
      <c:valAx>
        <c:axId val="681309696"/>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mn-lt"/>
                    <a:ea typeface="+mn-ea"/>
                    <a:cs typeface="+mn-cs"/>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681305776"/>
        <c:crosses val="autoZero"/>
        <c:crossBetween val="midCat"/>
      </c:valAx>
      <c:valAx>
        <c:axId val="68130577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68130969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'[1]69.Ishikawa(1985)Esite'!$A$3:$A$18</c:f>
              <c:numCache>
                <c:formatCode>General</c:formatCode>
                <c:ptCount val="16"/>
                <c:pt idx="0">
                  <c:v>0</c:v>
                </c:pt>
                <c:pt idx="1">
                  <c:v>0.15</c:v>
                </c:pt>
                <c:pt idx="2">
                  <c:v>0.34100000000000003</c:v>
                </c:pt>
                <c:pt idx="3">
                  <c:v>0.54600000000000004</c:v>
                </c:pt>
                <c:pt idx="4">
                  <c:v>0.84699999999999998</c:v>
                </c:pt>
                <c:pt idx="5">
                  <c:v>1.2010000000000001</c:v>
                </c:pt>
                <c:pt idx="6">
                  <c:v>2.0190000000000001</c:v>
                </c:pt>
                <c:pt idx="7">
                  <c:v>2.6869999999999998</c:v>
                </c:pt>
                <c:pt idx="8">
                  <c:v>3.0960000000000001</c:v>
                </c:pt>
                <c:pt idx="9">
                  <c:v>3.5190000000000001</c:v>
                </c:pt>
                <c:pt idx="10">
                  <c:v>3.9550000000000001</c:v>
                </c:pt>
                <c:pt idx="11">
                  <c:v>4.5</c:v>
                </c:pt>
                <c:pt idx="12">
                  <c:v>5.181</c:v>
                </c:pt>
                <c:pt idx="13">
                  <c:v>5.766</c:v>
                </c:pt>
                <c:pt idx="14">
                  <c:v>6.4610000000000003</c:v>
                </c:pt>
                <c:pt idx="15">
                  <c:v>7.2240000000000002</c:v>
                </c:pt>
              </c:numCache>
            </c:numRef>
          </c:xVal>
          <c:yVal>
            <c:numRef>
              <c:f>'[1]69.Ishikawa(1985)Esite'!$D$3:$D$18</c:f>
              <c:numCache>
                <c:formatCode>General</c:formatCode>
                <c:ptCount val="16"/>
                <c:pt idx="0">
                  <c:v>0</c:v>
                </c:pt>
                <c:pt idx="1">
                  <c:v>49.222240936960006</c:v>
                </c:pt>
                <c:pt idx="2">
                  <c:v>97.049519580160009</c:v>
                </c:pt>
                <c:pt idx="3">
                  <c:v>144.77715805951999</c:v>
                </c:pt>
                <c:pt idx="4">
                  <c:v>199.47960800768001</c:v>
                </c:pt>
                <c:pt idx="5">
                  <c:v>249.99717107456001</c:v>
                </c:pt>
                <c:pt idx="6">
                  <c:v>346.84741032704005</c:v>
                </c:pt>
                <c:pt idx="7">
                  <c:v>453.36274547200003</c:v>
                </c:pt>
                <c:pt idx="8">
                  <c:v>501.1900241152</c:v>
                </c:pt>
                <c:pt idx="9">
                  <c:v>550.31262488831999</c:v>
                </c:pt>
                <c:pt idx="10">
                  <c:v>599.43522566143997</c:v>
                </c:pt>
                <c:pt idx="11">
                  <c:v>652.64307315200006</c:v>
                </c:pt>
                <c:pt idx="12">
                  <c:v>704.4559583488001</c:v>
                </c:pt>
                <c:pt idx="13">
                  <c:v>750.88827469824002</c:v>
                </c:pt>
                <c:pt idx="14">
                  <c:v>797.22095088384015</c:v>
                </c:pt>
                <c:pt idx="15">
                  <c:v>847.63887378688003</c:v>
                </c:pt>
              </c:numCache>
            </c:numRef>
          </c:yVal>
          <c:smooth val="1"/>
          <c:extLst>
            <c:ext xmlns:c16="http://schemas.microsoft.com/office/drawing/2014/chart" uri="{C3380CC4-5D6E-409C-BE32-E72D297353CC}">
              <c16:uniqueId val="{00000000-8226-4547-B1F6-D2ED5E5A30E2}"/>
            </c:ext>
          </c:extLst>
        </c:ser>
        <c:dLbls>
          <c:showLegendKey val="0"/>
          <c:showVal val="0"/>
          <c:showCatName val="0"/>
          <c:showSerName val="0"/>
          <c:showPercent val="0"/>
          <c:showBubbleSize val="0"/>
        </c:dLbls>
        <c:axId val="681307736"/>
        <c:axId val="681303816"/>
      </c:scatterChart>
      <c:valAx>
        <c:axId val="681307736"/>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mn-lt"/>
                    <a:ea typeface="+mn-ea"/>
                    <a:cs typeface="+mn-cs"/>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681303816"/>
        <c:crosses val="autoZero"/>
        <c:crossBetween val="midCat"/>
      </c:valAx>
      <c:valAx>
        <c:axId val="68130381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68130773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'[1]70.Ishikawa(1985)Fsite'!$A$3:$A$16</c:f>
              <c:numCache>
                <c:formatCode>General</c:formatCode>
                <c:ptCount val="14"/>
                <c:pt idx="0">
                  <c:v>0</c:v>
                </c:pt>
                <c:pt idx="1">
                  <c:v>1.1739999999999999</c:v>
                </c:pt>
                <c:pt idx="2">
                  <c:v>2.1869999999999998</c:v>
                </c:pt>
                <c:pt idx="3">
                  <c:v>3.944</c:v>
                </c:pt>
                <c:pt idx="4">
                  <c:v>5.0069999999999997</c:v>
                </c:pt>
                <c:pt idx="5">
                  <c:v>6.4420000000000002</c:v>
                </c:pt>
                <c:pt idx="6">
                  <c:v>7.452</c:v>
                </c:pt>
                <c:pt idx="7">
                  <c:v>8.8339999999999996</c:v>
                </c:pt>
                <c:pt idx="8">
                  <c:v>9.9489999999999998</c:v>
                </c:pt>
                <c:pt idx="9">
                  <c:v>10.852</c:v>
                </c:pt>
                <c:pt idx="10">
                  <c:v>14.352</c:v>
                </c:pt>
                <c:pt idx="11">
                  <c:v>15.997</c:v>
                </c:pt>
                <c:pt idx="12">
                  <c:v>18.542999999999999</c:v>
                </c:pt>
                <c:pt idx="13">
                  <c:v>24.375</c:v>
                </c:pt>
              </c:numCache>
            </c:numRef>
          </c:xVal>
          <c:yVal>
            <c:numRef>
              <c:f>'[1]70.Ishikawa(1985)Fsite'!$D$3:$D$16</c:f>
              <c:numCache>
                <c:formatCode>General</c:formatCode>
                <c:ptCount val="14"/>
                <c:pt idx="0">
                  <c:v>0</c:v>
                </c:pt>
                <c:pt idx="1">
                  <c:v>213.03067028992001</c:v>
                </c:pt>
                <c:pt idx="2">
                  <c:v>402.34698158592005</c:v>
                </c:pt>
                <c:pt idx="3">
                  <c:v>600.23234697216003</c:v>
                </c:pt>
                <c:pt idx="4">
                  <c:v>699.27466982912017</c:v>
                </c:pt>
                <c:pt idx="5">
                  <c:v>804.79360333568002</c:v>
                </c:pt>
                <c:pt idx="6">
                  <c:v>901.64384258816006</c:v>
                </c:pt>
                <c:pt idx="7">
                  <c:v>992.01747119104004</c:v>
                </c:pt>
                <c:pt idx="8">
                  <c:v>1045.8231596646401</c:v>
                </c:pt>
                <c:pt idx="9">
                  <c:v>1101.8209317427199</c:v>
                </c:pt>
                <c:pt idx="10">
                  <c:v>1155.825900544</c:v>
                </c:pt>
                <c:pt idx="11">
                  <c:v>1218.30028327168</c:v>
                </c:pt>
                <c:pt idx="12">
                  <c:v>1272.30525207296</c:v>
                </c:pt>
                <c:pt idx="13">
                  <c:v>1317.8408069478401</c:v>
                </c:pt>
              </c:numCache>
            </c:numRef>
          </c:yVal>
          <c:smooth val="1"/>
          <c:extLst>
            <c:ext xmlns:c16="http://schemas.microsoft.com/office/drawing/2014/chart" uri="{C3380CC4-5D6E-409C-BE32-E72D297353CC}">
              <c16:uniqueId val="{00000000-FC76-4C5E-AA20-EDB40958B2F5}"/>
            </c:ext>
          </c:extLst>
        </c:ser>
        <c:dLbls>
          <c:showLegendKey val="0"/>
          <c:showVal val="0"/>
          <c:showCatName val="0"/>
          <c:showSerName val="0"/>
          <c:showPercent val="0"/>
          <c:showBubbleSize val="0"/>
        </c:dLbls>
        <c:axId val="681304600"/>
        <c:axId val="681305384"/>
      </c:scatterChart>
      <c:valAx>
        <c:axId val="681304600"/>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mn-lt"/>
                    <a:ea typeface="+mn-ea"/>
                    <a:cs typeface="+mn-cs"/>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681305384"/>
        <c:crosses val="autoZero"/>
        <c:crossBetween val="midCat"/>
      </c:valAx>
      <c:valAx>
        <c:axId val="681305384"/>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68130460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tx>
            <c:v>Load test</c:v>
          </c:tx>
          <c:spPr>
            <a:ln w="19050" cap="rnd">
              <a:solidFill>
                <a:schemeClr val="tx1"/>
              </a:solidFill>
              <a:round/>
            </a:ln>
            <a:effectLst/>
          </c:spPr>
          <c:marker>
            <c:symbol val="circle"/>
            <c:size val="5"/>
            <c:spPr>
              <a:solidFill>
                <a:schemeClr val="tx1"/>
              </a:solidFill>
              <a:ln w="9525">
                <a:solidFill>
                  <a:schemeClr val="tx1"/>
                </a:solidFill>
              </a:ln>
              <a:effectLst/>
            </c:spPr>
          </c:marker>
          <c:xVal>
            <c:numRef>
              <c:f>'[1]54.Kevin James(2002)C2'!$A$3:$A$11</c:f>
              <c:numCache>
                <c:formatCode>General</c:formatCode>
                <c:ptCount val="9"/>
                <c:pt idx="0">
                  <c:v>0</c:v>
                </c:pt>
                <c:pt idx="1">
                  <c:v>0.26415999999999995</c:v>
                </c:pt>
                <c:pt idx="2">
                  <c:v>1.2522199999999999</c:v>
                </c:pt>
                <c:pt idx="3">
                  <c:v>1.9837400000000001</c:v>
                </c:pt>
                <c:pt idx="4">
                  <c:v>4.9072800000000001</c:v>
                </c:pt>
                <c:pt idx="5">
                  <c:v>9.2862399999999994</c:v>
                </c:pt>
                <c:pt idx="6">
                  <c:v>16.931639999999998</c:v>
                </c:pt>
                <c:pt idx="7">
                  <c:v>36.931599999999996</c:v>
                </c:pt>
                <c:pt idx="8">
                  <c:v>60.309759999999997</c:v>
                </c:pt>
              </c:numCache>
            </c:numRef>
          </c:xVal>
          <c:yVal>
            <c:numRef>
              <c:f>'[1]54.Kevin James(2002)C2'!$D$3:$D$14</c:f>
              <c:numCache>
                <c:formatCode>General</c:formatCode>
                <c:ptCount val="12"/>
                <c:pt idx="0">
                  <c:v>0</c:v>
                </c:pt>
                <c:pt idx="1">
                  <c:v>297.763953904</c:v>
                </c:pt>
                <c:pt idx="2">
                  <c:v>512.96891491199995</c:v>
                </c:pt>
                <c:pt idx="3">
                  <c:v>595.483425592</c:v>
                </c:pt>
                <c:pt idx="4">
                  <c:v>810.73286881599995</c:v>
                </c:pt>
                <c:pt idx="5">
                  <c:v>1043.908645088</c:v>
                </c:pt>
                <c:pt idx="6">
                  <c:v>1251.95196932</c:v>
                </c:pt>
                <c:pt idx="7">
                  <c:v>1431.3042642319999</c:v>
                </c:pt>
                <c:pt idx="8">
                  <c:v>1485.1277455920001</c:v>
                </c:pt>
              </c:numCache>
            </c:numRef>
          </c:yVal>
          <c:smooth val="1"/>
          <c:extLst>
            <c:ext xmlns:c16="http://schemas.microsoft.com/office/drawing/2014/chart" uri="{C3380CC4-5D6E-409C-BE32-E72D297353CC}">
              <c16:uniqueId val="{00000000-0CB1-4A3A-868E-539C12FEA8C4}"/>
            </c:ext>
          </c:extLst>
        </c:ser>
        <c:dLbls>
          <c:showLegendKey val="0"/>
          <c:showVal val="0"/>
          <c:showCatName val="0"/>
          <c:showSerName val="0"/>
          <c:showPercent val="0"/>
          <c:showBubbleSize val="0"/>
        </c:dLbls>
        <c:axId val="681306952"/>
        <c:axId val="681306168"/>
      </c:scatterChart>
      <c:valAx>
        <c:axId val="681306952"/>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1306168"/>
        <c:crosses val="autoZero"/>
        <c:crossBetween val="midCat"/>
      </c:valAx>
      <c:valAx>
        <c:axId val="681306168"/>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130695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tx>
            <c:v>Load test</c:v>
          </c:tx>
          <c:spPr>
            <a:ln w="19050" cap="rnd">
              <a:solidFill>
                <a:schemeClr val="tx1"/>
              </a:solidFill>
              <a:round/>
            </a:ln>
            <a:effectLst/>
          </c:spPr>
          <c:marker>
            <c:symbol val="circle"/>
            <c:size val="5"/>
            <c:spPr>
              <a:solidFill>
                <a:schemeClr val="tx1"/>
              </a:solidFill>
              <a:ln w="9525">
                <a:solidFill>
                  <a:schemeClr val="tx1"/>
                </a:solidFill>
              </a:ln>
              <a:effectLst/>
            </c:spPr>
          </c:marker>
          <c:xVal>
            <c:numRef>
              <c:f>'[1]55.Kevin James(2002)C3'!$A$3:$A$14</c:f>
              <c:numCache>
                <c:formatCode>General</c:formatCode>
                <c:ptCount val="12"/>
                <c:pt idx="0">
                  <c:v>0</c:v>
                </c:pt>
                <c:pt idx="1">
                  <c:v>2.5857199999999998</c:v>
                </c:pt>
                <c:pt idx="2">
                  <c:v>7.3507599999999993</c:v>
                </c:pt>
                <c:pt idx="3">
                  <c:v>18.442939999999997</c:v>
                </c:pt>
                <c:pt idx="4">
                  <c:v>34.17062</c:v>
                </c:pt>
                <c:pt idx="5">
                  <c:v>38.559739999999998</c:v>
                </c:pt>
                <c:pt idx="6">
                  <c:v>51.104799999999997</c:v>
                </c:pt>
                <c:pt idx="7">
                  <c:v>58.775599999999997</c:v>
                </c:pt>
              </c:numCache>
            </c:numRef>
          </c:xVal>
          <c:yVal>
            <c:numRef>
              <c:f>'[1]55.Kevin James(2002)C3'!$D$3:$D$14</c:f>
              <c:numCache>
                <c:formatCode>General</c:formatCode>
                <c:ptCount val="12"/>
                <c:pt idx="0">
                  <c:v>0</c:v>
                </c:pt>
                <c:pt idx="1">
                  <c:v>353.90051049600004</c:v>
                </c:pt>
                <c:pt idx="2">
                  <c:v>563.23381899200001</c:v>
                </c:pt>
                <c:pt idx="3">
                  <c:v>793.96307338400004</c:v>
                </c:pt>
                <c:pt idx="4">
                  <c:v>934.17101821599999</c:v>
                </c:pt>
                <c:pt idx="5">
                  <c:v>973.76019045600003</c:v>
                </c:pt>
                <c:pt idx="6">
                  <c:v>1002.139844264</c:v>
                </c:pt>
                <c:pt idx="7">
                  <c:v>983.76868905599997</c:v>
                </c:pt>
              </c:numCache>
            </c:numRef>
          </c:yVal>
          <c:smooth val="1"/>
          <c:extLst>
            <c:ext xmlns:c16="http://schemas.microsoft.com/office/drawing/2014/chart" uri="{C3380CC4-5D6E-409C-BE32-E72D297353CC}">
              <c16:uniqueId val="{00000000-98FA-4FA6-99D8-7A3CB7D352A4}"/>
            </c:ext>
          </c:extLst>
        </c:ser>
        <c:dLbls>
          <c:showLegendKey val="0"/>
          <c:showVal val="0"/>
          <c:showCatName val="0"/>
          <c:showSerName val="0"/>
          <c:showPercent val="0"/>
          <c:showBubbleSize val="0"/>
        </c:dLbls>
        <c:axId val="681308128"/>
        <c:axId val="681310088"/>
      </c:scatterChart>
      <c:valAx>
        <c:axId val="681308128"/>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1310088"/>
        <c:crosses val="autoZero"/>
        <c:crossBetween val="midCat"/>
      </c:valAx>
      <c:valAx>
        <c:axId val="681310088"/>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130812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tx>
            <c:v>Load test</c:v>
          </c:tx>
          <c:spPr>
            <a:ln w="19050" cap="rnd">
              <a:solidFill>
                <a:schemeClr val="tx1"/>
              </a:solidFill>
              <a:round/>
            </a:ln>
            <a:effectLst/>
          </c:spPr>
          <c:marker>
            <c:symbol val="circle"/>
            <c:size val="5"/>
            <c:spPr>
              <a:solidFill>
                <a:schemeClr val="tx1"/>
              </a:solidFill>
              <a:ln w="9525">
                <a:solidFill>
                  <a:schemeClr val="tx1"/>
                </a:solidFill>
              </a:ln>
              <a:effectLst/>
            </c:spPr>
          </c:marker>
          <c:xVal>
            <c:numRef>
              <c:f>'[1]56.Kevin James(2002)C4'!$A$3:$A$14</c:f>
              <c:numCache>
                <c:formatCode>General</c:formatCode>
                <c:ptCount val="12"/>
                <c:pt idx="0">
                  <c:v>0</c:v>
                </c:pt>
                <c:pt idx="1">
                  <c:v>1.4732000000000001</c:v>
                </c:pt>
                <c:pt idx="2">
                  <c:v>5.0038</c:v>
                </c:pt>
                <c:pt idx="3">
                  <c:v>18.973799999999997</c:v>
                </c:pt>
                <c:pt idx="4">
                  <c:v>31.978599999999997</c:v>
                </c:pt>
              </c:numCache>
            </c:numRef>
          </c:xVal>
          <c:yVal>
            <c:numRef>
              <c:f>'[1]56.Kevin James(2002)C4'!$D$3:$D$14</c:f>
              <c:numCache>
                <c:formatCode>General</c:formatCode>
                <c:ptCount val="12"/>
                <c:pt idx="0">
                  <c:v>0</c:v>
                </c:pt>
                <c:pt idx="1">
                  <c:v>216.18356976000001</c:v>
                </c:pt>
                <c:pt idx="2">
                  <c:v>345.760264968</c:v>
                </c:pt>
                <c:pt idx="3">
                  <c:v>435.30296577600001</c:v>
                </c:pt>
                <c:pt idx="4">
                  <c:v>395.13552472800001</c:v>
                </c:pt>
              </c:numCache>
            </c:numRef>
          </c:yVal>
          <c:smooth val="1"/>
          <c:extLst>
            <c:ext xmlns:c16="http://schemas.microsoft.com/office/drawing/2014/chart" uri="{C3380CC4-5D6E-409C-BE32-E72D297353CC}">
              <c16:uniqueId val="{00000000-F5FB-4610-8266-DAD585FA53D5}"/>
            </c:ext>
          </c:extLst>
        </c:ser>
        <c:dLbls>
          <c:showLegendKey val="0"/>
          <c:showVal val="0"/>
          <c:showCatName val="0"/>
          <c:showSerName val="0"/>
          <c:showPercent val="0"/>
          <c:showBubbleSize val="0"/>
        </c:dLbls>
        <c:axId val="681301464"/>
        <c:axId val="681307344"/>
      </c:scatterChart>
      <c:valAx>
        <c:axId val="681301464"/>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1307344"/>
        <c:crosses val="autoZero"/>
        <c:crossBetween val="midCat"/>
      </c:valAx>
      <c:valAx>
        <c:axId val="681307344"/>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130146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tx>
            <c:v>Load test</c:v>
          </c:tx>
          <c:spPr>
            <a:ln w="19050" cap="rnd">
              <a:solidFill>
                <a:schemeClr val="tx1"/>
              </a:solidFill>
              <a:round/>
            </a:ln>
            <a:effectLst/>
          </c:spPr>
          <c:marker>
            <c:symbol val="circle"/>
            <c:size val="5"/>
            <c:spPr>
              <a:solidFill>
                <a:schemeClr val="tx1"/>
              </a:solidFill>
              <a:ln w="9525">
                <a:solidFill>
                  <a:schemeClr val="tx1"/>
                </a:solidFill>
              </a:ln>
              <a:effectLst/>
            </c:spPr>
          </c:marker>
          <c:xVal>
            <c:numRef>
              <c:f>'[1]57.Kevin James(2002)F2'!$A$3:$A$14</c:f>
              <c:numCache>
                <c:formatCode>General</c:formatCode>
                <c:ptCount val="12"/>
                <c:pt idx="0">
                  <c:v>0</c:v>
                </c:pt>
                <c:pt idx="1">
                  <c:v>0.60452000000000006</c:v>
                </c:pt>
                <c:pt idx="2">
                  <c:v>1.3334999999999999</c:v>
                </c:pt>
                <c:pt idx="3">
                  <c:v>1.9380200000000001</c:v>
                </c:pt>
                <c:pt idx="4">
                  <c:v>2.9057599999999999</c:v>
                </c:pt>
                <c:pt idx="5">
                  <c:v>3.6347399999999999</c:v>
                </c:pt>
                <c:pt idx="6">
                  <c:v>5.9359799999999998</c:v>
                </c:pt>
                <c:pt idx="7">
                  <c:v>9.5681799999999981</c:v>
                </c:pt>
                <c:pt idx="8">
                  <c:v>16.10868</c:v>
                </c:pt>
                <c:pt idx="9">
                  <c:v>28.704540000000001</c:v>
                </c:pt>
              </c:numCache>
            </c:numRef>
          </c:xVal>
          <c:yVal>
            <c:numRef>
              <c:f>'[1]57.Kevin James(2002)F2'!$D$3:$D$14</c:f>
              <c:numCache>
                <c:formatCode>General</c:formatCode>
                <c:ptCount val="12"/>
                <c:pt idx="0">
                  <c:v>0</c:v>
                </c:pt>
                <c:pt idx="1">
                  <c:v>330.05804272</c:v>
                </c:pt>
                <c:pt idx="2">
                  <c:v>505.85176035199999</c:v>
                </c:pt>
                <c:pt idx="3">
                  <c:v>595.5723900239999</c:v>
                </c:pt>
                <c:pt idx="4">
                  <c:v>735.51344156000005</c:v>
                </c:pt>
                <c:pt idx="5">
                  <c:v>810.86631546399997</c:v>
                </c:pt>
                <c:pt idx="6">
                  <c:v>1036.969419392</c:v>
                </c:pt>
                <c:pt idx="7">
                  <c:v>1245.190672488</c:v>
                </c:pt>
                <c:pt idx="8">
                  <c:v>1421.2068012</c:v>
                </c:pt>
                <c:pt idx="9">
                  <c:v>1475.519586936</c:v>
                </c:pt>
              </c:numCache>
            </c:numRef>
          </c:yVal>
          <c:smooth val="1"/>
          <c:extLst>
            <c:ext xmlns:c16="http://schemas.microsoft.com/office/drawing/2014/chart" uri="{C3380CC4-5D6E-409C-BE32-E72D297353CC}">
              <c16:uniqueId val="{00000000-0C8D-4A38-BC5C-9CA5915404A5}"/>
            </c:ext>
          </c:extLst>
        </c:ser>
        <c:dLbls>
          <c:showLegendKey val="0"/>
          <c:showVal val="0"/>
          <c:showCatName val="0"/>
          <c:showSerName val="0"/>
          <c:showPercent val="0"/>
          <c:showBubbleSize val="0"/>
        </c:dLbls>
        <c:axId val="681311656"/>
        <c:axId val="681302640"/>
      </c:scatterChart>
      <c:valAx>
        <c:axId val="681311656"/>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1302640"/>
        <c:crosses val="autoZero"/>
        <c:crossBetween val="midCat"/>
      </c:valAx>
      <c:valAx>
        <c:axId val="681302640"/>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131165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'[1]50.Jeong(2007)LT3'!$A$3:$A$8</c:f>
              <c:numCache>
                <c:formatCode>General</c:formatCode>
                <c:ptCount val="6"/>
                <c:pt idx="0">
                  <c:v>0</c:v>
                </c:pt>
                <c:pt idx="1">
                  <c:v>7.843</c:v>
                </c:pt>
                <c:pt idx="2">
                  <c:v>21.568999999999999</c:v>
                </c:pt>
                <c:pt idx="3">
                  <c:v>58.823999999999998</c:v>
                </c:pt>
                <c:pt idx="4">
                  <c:v>103.922</c:v>
                </c:pt>
                <c:pt idx="5">
                  <c:v>150</c:v>
                </c:pt>
              </c:numCache>
            </c:numRef>
          </c:xVal>
          <c:yVal>
            <c:numRef>
              <c:f>'[1]50.Jeong(2007)LT3'!$D$3:$D$8</c:f>
              <c:numCache>
                <c:formatCode>General</c:formatCode>
                <c:ptCount val="6"/>
                <c:pt idx="0">
                  <c:v>0</c:v>
                </c:pt>
                <c:pt idx="1">
                  <c:v>97.09</c:v>
                </c:pt>
                <c:pt idx="2">
                  <c:v>199.03</c:v>
                </c:pt>
                <c:pt idx="3">
                  <c:v>398.06</c:v>
                </c:pt>
                <c:pt idx="4">
                  <c:v>601.94000000000005</c:v>
                </c:pt>
                <c:pt idx="5">
                  <c:v>800.97</c:v>
                </c:pt>
              </c:numCache>
            </c:numRef>
          </c:yVal>
          <c:smooth val="1"/>
          <c:extLst>
            <c:ext xmlns:c16="http://schemas.microsoft.com/office/drawing/2014/chart" uri="{C3380CC4-5D6E-409C-BE32-E72D297353CC}">
              <c16:uniqueId val="{00000000-588A-4006-823B-C5F5B652A7B3}"/>
            </c:ext>
          </c:extLst>
        </c:ser>
        <c:dLbls>
          <c:showLegendKey val="0"/>
          <c:showVal val="0"/>
          <c:showCatName val="0"/>
          <c:showSerName val="0"/>
          <c:showPercent val="0"/>
          <c:showBubbleSize val="0"/>
        </c:dLbls>
        <c:axId val="669581168"/>
        <c:axId val="669581560"/>
      </c:scatterChart>
      <c:valAx>
        <c:axId val="669581168"/>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Deflection (mm) </a:t>
                </a:r>
              </a:p>
            </c:rich>
          </c:tx>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69581560"/>
        <c:crosses val="autoZero"/>
        <c:crossBetween val="midCat"/>
      </c:valAx>
      <c:valAx>
        <c:axId val="669581560"/>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Load (kN) </a:t>
                </a:r>
              </a:p>
            </c:rich>
          </c:tx>
          <c:overlay val="0"/>
          <c:spPr>
            <a:noFill/>
            <a:ln>
              <a:noFill/>
            </a:ln>
            <a:effectLst/>
          </c:spPr>
          <c:txPr>
            <a:bodyPr rot="-540000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0" sourceLinked="0"/>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6958116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tx>
            <c:v>Load test</c:v>
          </c:tx>
          <c:spPr>
            <a:ln w="19050" cap="rnd">
              <a:solidFill>
                <a:schemeClr val="tx1"/>
              </a:solidFill>
              <a:round/>
            </a:ln>
            <a:effectLst/>
          </c:spPr>
          <c:marker>
            <c:symbol val="circle"/>
            <c:size val="5"/>
            <c:spPr>
              <a:solidFill>
                <a:schemeClr val="tx1"/>
              </a:solidFill>
              <a:ln w="9525">
                <a:solidFill>
                  <a:schemeClr val="tx1"/>
                </a:solidFill>
              </a:ln>
              <a:effectLst/>
            </c:spPr>
          </c:marker>
          <c:xVal>
            <c:numRef>
              <c:f>'[1]58.Kevin James(2002)F3'!$A$3:$A$14</c:f>
              <c:numCache>
                <c:formatCode>General</c:formatCode>
                <c:ptCount val="12"/>
                <c:pt idx="0">
                  <c:v>0</c:v>
                </c:pt>
                <c:pt idx="1">
                  <c:v>0.24129999999999999</c:v>
                </c:pt>
                <c:pt idx="2">
                  <c:v>1.27</c:v>
                </c:pt>
                <c:pt idx="3">
                  <c:v>5.0673000000000004</c:v>
                </c:pt>
                <c:pt idx="4">
                  <c:v>14.234159999999999</c:v>
                </c:pt>
                <c:pt idx="5">
                  <c:v>16.405860000000001</c:v>
                </c:pt>
                <c:pt idx="6">
                  <c:v>30.396180000000001</c:v>
                </c:pt>
              </c:numCache>
            </c:numRef>
          </c:xVal>
          <c:yVal>
            <c:numRef>
              <c:f>'[1]58.Kevin James(2002)F3'!$D$3:$D$14</c:f>
              <c:numCache>
                <c:formatCode>General</c:formatCode>
                <c:ptCount val="12"/>
                <c:pt idx="0">
                  <c:v>0</c:v>
                </c:pt>
                <c:pt idx="1">
                  <c:v>350.74227315999997</c:v>
                </c:pt>
                <c:pt idx="2">
                  <c:v>544.01750168000001</c:v>
                </c:pt>
                <c:pt idx="3">
                  <c:v>790.98276491199999</c:v>
                </c:pt>
                <c:pt idx="4">
                  <c:v>930.56795871999998</c:v>
                </c:pt>
                <c:pt idx="5">
                  <c:v>966.33166038400009</c:v>
                </c:pt>
                <c:pt idx="6">
                  <c:v>980.65493393600002</c:v>
                </c:pt>
              </c:numCache>
            </c:numRef>
          </c:yVal>
          <c:smooth val="1"/>
          <c:extLst>
            <c:ext xmlns:c16="http://schemas.microsoft.com/office/drawing/2014/chart" uri="{C3380CC4-5D6E-409C-BE32-E72D297353CC}">
              <c16:uniqueId val="{00000000-F851-4AB1-B253-B1BC33AA88BA}"/>
            </c:ext>
          </c:extLst>
        </c:ser>
        <c:dLbls>
          <c:showLegendKey val="0"/>
          <c:showVal val="0"/>
          <c:showCatName val="0"/>
          <c:showSerName val="0"/>
          <c:showPercent val="0"/>
          <c:showBubbleSize val="0"/>
        </c:dLbls>
        <c:axId val="681303424"/>
        <c:axId val="681303032"/>
      </c:scatterChart>
      <c:valAx>
        <c:axId val="681303424"/>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1303032"/>
        <c:crosses val="autoZero"/>
        <c:crossBetween val="midCat"/>
      </c:valAx>
      <c:valAx>
        <c:axId val="681303032"/>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13034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tx>
            <c:v>Load test</c:v>
          </c:tx>
          <c:spPr>
            <a:ln w="19050" cap="rnd">
              <a:solidFill>
                <a:schemeClr val="tx1"/>
              </a:solidFill>
              <a:round/>
            </a:ln>
            <a:effectLst/>
          </c:spPr>
          <c:marker>
            <c:symbol val="circle"/>
            <c:size val="5"/>
            <c:spPr>
              <a:solidFill>
                <a:schemeClr val="tx1"/>
              </a:solidFill>
              <a:ln w="9525">
                <a:solidFill>
                  <a:schemeClr val="tx1"/>
                </a:solidFill>
              </a:ln>
              <a:effectLst/>
            </c:spPr>
          </c:marker>
          <c:xVal>
            <c:numRef>
              <c:f>'[1]59.Kevin James(2002)F4'!$A$3:$A$14</c:f>
              <c:numCache>
                <c:formatCode>General</c:formatCode>
                <c:ptCount val="12"/>
                <c:pt idx="0">
                  <c:v>0</c:v>
                </c:pt>
                <c:pt idx="1">
                  <c:v>3.6931599999999998</c:v>
                </c:pt>
                <c:pt idx="2">
                  <c:v>8.74268</c:v>
                </c:pt>
                <c:pt idx="3">
                  <c:v>24.749759999999998</c:v>
                </c:pt>
                <c:pt idx="4">
                  <c:v>38.53942</c:v>
                </c:pt>
              </c:numCache>
            </c:numRef>
          </c:xVal>
          <c:yVal>
            <c:numRef>
              <c:f>'[1]59.Kevin James(2002)F4'!$D$3:$D$14</c:f>
              <c:numCache>
                <c:formatCode>General</c:formatCode>
                <c:ptCount val="12"/>
                <c:pt idx="0">
                  <c:v>0</c:v>
                </c:pt>
                <c:pt idx="1">
                  <c:v>218.896984936</c:v>
                </c:pt>
                <c:pt idx="2">
                  <c:v>346.73887372000002</c:v>
                </c:pt>
                <c:pt idx="3">
                  <c:v>434.90262583200001</c:v>
                </c:pt>
                <c:pt idx="4">
                  <c:v>395.35793580799998</c:v>
                </c:pt>
              </c:numCache>
            </c:numRef>
          </c:yVal>
          <c:smooth val="1"/>
          <c:extLst>
            <c:ext xmlns:c16="http://schemas.microsoft.com/office/drawing/2014/chart" uri="{C3380CC4-5D6E-409C-BE32-E72D297353CC}">
              <c16:uniqueId val="{00000000-2B8C-455F-BD5C-1B2195E17A99}"/>
            </c:ext>
          </c:extLst>
        </c:ser>
        <c:dLbls>
          <c:showLegendKey val="0"/>
          <c:showVal val="0"/>
          <c:showCatName val="0"/>
          <c:showSerName val="0"/>
          <c:showPercent val="0"/>
          <c:showBubbleSize val="0"/>
        </c:dLbls>
        <c:axId val="681309304"/>
        <c:axId val="681300680"/>
      </c:scatterChart>
      <c:valAx>
        <c:axId val="681309304"/>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1300680"/>
        <c:crosses val="autoZero"/>
        <c:crossBetween val="midCat"/>
      </c:valAx>
      <c:valAx>
        <c:axId val="681300680"/>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130930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'[1]60.Rinne(1996)'!$A$3:$A$18</c:f>
              <c:numCache>
                <c:formatCode>General</c:formatCode>
                <c:ptCount val="16"/>
                <c:pt idx="0">
                  <c:v>0</c:v>
                </c:pt>
                <c:pt idx="1">
                  <c:v>0.41401999999999994</c:v>
                </c:pt>
                <c:pt idx="2">
                  <c:v>0.89915999999999996</c:v>
                </c:pt>
                <c:pt idx="3">
                  <c:v>1.7449799999999998</c:v>
                </c:pt>
                <c:pt idx="4">
                  <c:v>3.1572199999999997</c:v>
                </c:pt>
                <c:pt idx="5">
                  <c:v>4.3561000000000005</c:v>
                </c:pt>
                <c:pt idx="6">
                  <c:v>5.8419999999999996</c:v>
                </c:pt>
                <c:pt idx="7">
                  <c:v>7.3278999999999987</c:v>
                </c:pt>
                <c:pt idx="8">
                  <c:v>10.23874</c:v>
                </c:pt>
                <c:pt idx="9">
                  <c:v>12.43838</c:v>
                </c:pt>
                <c:pt idx="10">
                  <c:v>15.493999999999998</c:v>
                </c:pt>
                <c:pt idx="11">
                  <c:v>18.475960000000001</c:v>
                </c:pt>
                <c:pt idx="12">
                  <c:v>22.458679999999998</c:v>
                </c:pt>
                <c:pt idx="13">
                  <c:v>26.15438</c:v>
                </c:pt>
                <c:pt idx="14">
                  <c:v>30.708600000000001</c:v>
                </c:pt>
                <c:pt idx="15">
                  <c:v>34.762439999999998</c:v>
                </c:pt>
              </c:numCache>
            </c:numRef>
          </c:xVal>
          <c:yVal>
            <c:numRef>
              <c:f>'[1]60.Rinne(1996)'!$D$3:$D$18</c:f>
              <c:numCache>
                <c:formatCode>General</c:formatCode>
                <c:ptCount val="16"/>
                <c:pt idx="0">
                  <c:v>0</c:v>
                </c:pt>
                <c:pt idx="1">
                  <c:v>495.21161428480008</c:v>
                </c:pt>
                <c:pt idx="2">
                  <c:v>1006.3656547840001</c:v>
                </c:pt>
                <c:pt idx="3">
                  <c:v>1485.6348428543999</c:v>
                </c:pt>
                <c:pt idx="4">
                  <c:v>1996.7888833536001</c:v>
                </c:pt>
                <c:pt idx="5">
                  <c:v>2539.92741644544</c:v>
                </c:pt>
                <c:pt idx="6">
                  <c:v>2939.3848332800003</c:v>
                </c:pt>
                <c:pt idx="7">
                  <c:v>3434.4968074009603</c:v>
                </c:pt>
                <c:pt idx="8">
                  <c:v>3929.7084216857602</c:v>
                </c:pt>
                <c:pt idx="9">
                  <c:v>4456.9045285632001</c:v>
                </c:pt>
                <c:pt idx="10">
                  <c:v>4936.1737166335997</c:v>
                </c:pt>
                <c:pt idx="11">
                  <c:v>5431.2856907545611</c:v>
                </c:pt>
                <c:pt idx="12">
                  <c:v>5910.5548788249607</c:v>
                </c:pt>
                <c:pt idx="13">
                  <c:v>6405.7664931097606</c:v>
                </c:pt>
                <c:pt idx="14">
                  <c:v>6884.9360410163208</c:v>
                </c:pt>
                <c:pt idx="15">
                  <c:v>7396.1897216793604</c:v>
                </c:pt>
              </c:numCache>
            </c:numRef>
          </c:yVal>
          <c:smooth val="1"/>
          <c:extLst>
            <c:ext xmlns:c16="http://schemas.microsoft.com/office/drawing/2014/chart" uri="{C3380CC4-5D6E-409C-BE32-E72D297353CC}">
              <c16:uniqueId val="{00000000-DEF6-45C6-B173-6C8B43CD9AF5}"/>
            </c:ext>
          </c:extLst>
        </c:ser>
        <c:dLbls>
          <c:showLegendKey val="0"/>
          <c:showVal val="0"/>
          <c:showCatName val="0"/>
          <c:showSerName val="0"/>
          <c:showPercent val="0"/>
          <c:showBubbleSize val="0"/>
        </c:dLbls>
        <c:axId val="681315968"/>
        <c:axId val="681319888"/>
      </c:scatterChart>
      <c:valAx>
        <c:axId val="681315968"/>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1319888"/>
        <c:crosses val="autoZero"/>
        <c:crossBetween val="midCat"/>
      </c:valAx>
      <c:valAx>
        <c:axId val="681319888"/>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131596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'[1]66.Ishikawa(1985)Bsite'!$A$3:$A$10</c:f>
              <c:numCache>
                <c:formatCode>General</c:formatCode>
                <c:ptCount val="8"/>
                <c:pt idx="0">
                  <c:v>0</c:v>
                </c:pt>
                <c:pt idx="1">
                  <c:v>1.454</c:v>
                </c:pt>
                <c:pt idx="2">
                  <c:v>3.4980000000000002</c:v>
                </c:pt>
                <c:pt idx="3">
                  <c:v>6.4029999999999996</c:v>
                </c:pt>
                <c:pt idx="4">
                  <c:v>8.3810000000000002</c:v>
                </c:pt>
                <c:pt idx="5">
                  <c:v>10.574999999999999</c:v>
                </c:pt>
                <c:pt idx="6">
                  <c:v>12.39</c:v>
                </c:pt>
                <c:pt idx="7">
                  <c:v>14.798999999999999</c:v>
                </c:pt>
              </c:numCache>
            </c:numRef>
          </c:xVal>
          <c:yVal>
            <c:numRef>
              <c:f>'[1]66.Ishikawa(1985)Bsite'!$D$3:$D$10</c:f>
              <c:numCache>
                <c:formatCode>General</c:formatCode>
                <c:ptCount val="8"/>
                <c:pt idx="0">
                  <c:v>0</c:v>
                </c:pt>
                <c:pt idx="1">
                  <c:v>410.41783485695998</c:v>
                </c:pt>
                <c:pt idx="2">
                  <c:v>807.48388775936007</c:v>
                </c:pt>
                <c:pt idx="3">
                  <c:v>1199.9664931251202</c:v>
                </c:pt>
                <c:pt idx="4">
                  <c:v>1496.4956207129601</c:v>
                </c:pt>
                <c:pt idx="5">
                  <c:v>1799.6009991142403</c:v>
                </c:pt>
                <c:pt idx="6">
                  <c:v>2094.0376832614402</c:v>
                </c:pt>
                <c:pt idx="7">
                  <c:v>2392.7588944537601</c:v>
                </c:pt>
              </c:numCache>
            </c:numRef>
          </c:yVal>
          <c:smooth val="1"/>
          <c:extLst>
            <c:ext xmlns:c16="http://schemas.microsoft.com/office/drawing/2014/chart" uri="{C3380CC4-5D6E-409C-BE32-E72D297353CC}">
              <c16:uniqueId val="{00000000-2157-4C0F-AB89-1BCAF9C8C7C6}"/>
            </c:ext>
          </c:extLst>
        </c:ser>
        <c:dLbls>
          <c:showLegendKey val="0"/>
          <c:showVal val="0"/>
          <c:showCatName val="0"/>
          <c:showSerName val="0"/>
          <c:showPercent val="0"/>
          <c:showBubbleSize val="0"/>
        </c:dLbls>
        <c:axId val="681317536"/>
        <c:axId val="681314792"/>
      </c:scatterChart>
      <c:valAx>
        <c:axId val="681317536"/>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1314792"/>
        <c:crosses val="autoZero"/>
        <c:crossBetween val="midCat"/>
      </c:valAx>
      <c:valAx>
        <c:axId val="681314792"/>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131753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tx>
            <c:v>LLT-West</c:v>
          </c:tx>
          <c:spPr>
            <a:ln w="19050" cap="rnd">
              <a:solidFill>
                <a:schemeClr val="tx1"/>
              </a:solidFill>
              <a:round/>
            </a:ln>
            <a:effectLst/>
          </c:spPr>
          <c:marker>
            <c:symbol val="circle"/>
            <c:size val="5"/>
            <c:spPr>
              <a:solidFill>
                <a:schemeClr val="tx1"/>
              </a:solidFill>
              <a:ln w="9525">
                <a:solidFill>
                  <a:schemeClr val="tx1"/>
                </a:solidFill>
              </a:ln>
              <a:effectLst/>
            </c:spPr>
          </c:marker>
          <c:xVal>
            <c:numRef>
              <c:f>'[1]61.Macklin(1988)East'!$A$3:$A$13</c:f>
              <c:numCache>
                <c:formatCode>General</c:formatCode>
                <c:ptCount val="11"/>
                <c:pt idx="0">
                  <c:v>0</c:v>
                </c:pt>
                <c:pt idx="1">
                  <c:v>0.22859999999999997</c:v>
                </c:pt>
                <c:pt idx="2">
                  <c:v>0.58927999999999991</c:v>
                </c:pt>
                <c:pt idx="3">
                  <c:v>1.02362</c:v>
                </c:pt>
                <c:pt idx="4">
                  <c:v>1.5062199999999999</c:v>
                </c:pt>
                <c:pt idx="5">
                  <c:v>2.0751799999999996</c:v>
                </c:pt>
                <c:pt idx="6">
                  <c:v>2.7152599999999998</c:v>
                </c:pt>
                <c:pt idx="7">
                  <c:v>3.2740599999999995</c:v>
                </c:pt>
                <c:pt idx="8">
                  <c:v>3.5763199999999999</c:v>
                </c:pt>
                <c:pt idx="9">
                  <c:v>3.8303199999999995</c:v>
                </c:pt>
                <c:pt idx="10">
                  <c:v>4.3027599999999993</c:v>
                </c:pt>
              </c:numCache>
            </c:numRef>
          </c:xVal>
          <c:yVal>
            <c:numRef>
              <c:f>'[1]61.Macklin(1988)East'!$D$3:$D$13</c:f>
              <c:numCache>
                <c:formatCode>General</c:formatCode>
                <c:ptCount val="11"/>
                <c:pt idx="0">
                  <c:v>0</c:v>
                </c:pt>
                <c:pt idx="1">
                  <c:v>224.01243977600001</c:v>
                </c:pt>
                <c:pt idx="2">
                  <c:v>444.19940897600003</c:v>
                </c:pt>
                <c:pt idx="3">
                  <c:v>668.74563534399999</c:v>
                </c:pt>
                <c:pt idx="4">
                  <c:v>893.38082614400003</c:v>
                </c:pt>
                <c:pt idx="5">
                  <c:v>1114.05709972</c:v>
                </c:pt>
                <c:pt idx="6">
                  <c:v>1334.9113021600001</c:v>
                </c:pt>
                <c:pt idx="7">
                  <c:v>1513.3739527520002</c:v>
                </c:pt>
                <c:pt idx="8">
                  <c:v>1602.6942424800002</c:v>
                </c:pt>
                <c:pt idx="9">
                  <c:v>1691.836603344</c:v>
                </c:pt>
                <c:pt idx="10">
                  <c:v>1785.7830435359999</c:v>
                </c:pt>
              </c:numCache>
            </c:numRef>
          </c:yVal>
          <c:smooth val="1"/>
          <c:extLst>
            <c:ext xmlns:c16="http://schemas.microsoft.com/office/drawing/2014/chart" uri="{C3380CC4-5D6E-409C-BE32-E72D297353CC}">
              <c16:uniqueId val="{00000000-B9D6-4FAA-89E0-DE31F9040B55}"/>
            </c:ext>
          </c:extLst>
        </c:ser>
        <c:dLbls>
          <c:showLegendKey val="0"/>
          <c:showVal val="0"/>
          <c:showCatName val="0"/>
          <c:showSerName val="0"/>
          <c:showPercent val="0"/>
          <c:showBubbleSize val="0"/>
        </c:dLbls>
        <c:axId val="681318320"/>
        <c:axId val="681318712"/>
      </c:scatterChart>
      <c:valAx>
        <c:axId val="681318320"/>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1318712"/>
        <c:crosses val="autoZero"/>
        <c:crossBetween val="midCat"/>
        <c:majorUnit val="1"/>
      </c:valAx>
      <c:valAx>
        <c:axId val="681318712"/>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131832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tx>
            <c:v>LLT-West</c:v>
          </c:tx>
          <c:spPr>
            <a:ln w="19050" cap="rnd">
              <a:solidFill>
                <a:schemeClr val="tx1"/>
              </a:solidFill>
              <a:round/>
            </a:ln>
            <a:effectLst/>
          </c:spPr>
          <c:marker>
            <c:symbol val="circle"/>
            <c:size val="5"/>
            <c:spPr>
              <a:solidFill>
                <a:schemeClr val="tx1"/>
              </a:solidFill>
              <a:ln w="9525">
                <a:solidFill>
                  <a:schemeClr val="tx1"/>
                </a:solidFill>
              </a:ln>
              <a:effectLst/>
            </c:spPr>
          </c:marker>
          <c:xVal>
            <c:numRef>
              <c:f>'[1]62.Macklin(1988)West'!$A$3:$A$13</c:f>
              <c:numCache>
                <c:formatCode>General</c:formatCode>
                <c:ptCount val="11"/>
                <c:pt idx="0">
                  <c:v>0</c:v>
                </c:pt>
                <c:pt idx="1">
                  <c:v>9.1439999999999994E-2</c:v>
                </c:pt>
                <c:pt idx="2">
                  <c:v>0.35559999999999997</c:v>
                </c:pt>
                <c:pt idx="3">
                  <c:v>0.68833999999999995</c:v>
                </c:pt>
                <c:pt idx="4">
                  <c:v>1.09728</c:v>
                </c:pt>
                <c:pt idx="5">
                  <c:v>1.5290799999999998</c:v>
                </c:pt>
                <c:pt idx="6">
                  <c:v>2.0091399999999999</c:v>
                </c:pt>
                <c:pt idx="7">
                  <c:v>2.3926799999999999</c:v>
                </c:pt>
                <c:pt idx="8">
                  <c:v>2.5730200000000001</c:v>
                </c:pt>
                <c:pt idx="9">
                  <c:v>2.7787599999999997</c:v>
                </c:pt>
                <c:pt idx="10">
                  <c:v>3.0683199999999999</c:v>
                </c:pt>
              </c:numCache>
            </c:numRef>
          </c:xVal>
          <c:yVal>
            <c:numRef>
              <c:f>'[1]62.Macklin(1988)West'!$D$3:$D$13</c:f>
              <c:numCache>
                <c:formatCode>General</c:formatCode>
                <c:ptCount val="11"/>
                <c:pt idx="0">
                  <c:v>0</c:v>
                </c:pt>
                <c:pt idx="1">
                  <c:v>219.47525374400001</c:v>
                </c:pt>
                <c:pt idx="2">
                  <c:v>443.57665795200001</c:v>
                </c:pt>
                <c:pt idx="3">
                  <c:v>667.90047324</c:v>
                </c:pt>
                <c:pt idx="4">
                  <c:v>892.35773517600012</c:v>
                </c:pt>
                <c:pt idx="5">
                  <c:v>1112.7226332400001</c:v>
                </c:pt>
                <c:pt idx="6">
                  <c:v>1337.35782404</c:v>
                </c:pt>
                <c:pt idx="7">
                  <c:v>1515.420134688</c:v>
                </c:pt>
                <c:pt idx="8">
                  <c:v>1600.2032383840001</c:v>
                </c:pt>
                <c:pt idx="9">
                  <c:v>1689.2121526000001</c:v>
                </c:pt>
                <c:pt idx="10">
                  <c:v>1782.713770632</c:v>
                </c:pt>
              </c:numCache>
            </c:numRef>
          </c:yVal>
          <c:smooth val="1"/>
          <c:extLst>
            <c:ext xmlns:c16="http://schemas.microsoft.com/office/drawing/2014/chart" uri="{C3380CC4-5D6E-409C-BE32-E72D297353CC}">
              <c16:uniqueId val="{00000000-5B53-4933-BC87-8E5B26B91724}"/>
            </c:ext>
          </c:extLst>
        </c:ser>
        <c:dLbls>
          <c:showLegendKey val="0"/>
          <c:showVal val="0"/>
          <c:showCatName val="0"/>
          <c:showSerName val="0"/>
          <c:showPercent val="0"/>
          <c:showBubbleSize val="0"/>
        </c:dLbls>
        <c:axId val="681315576"/>
        <c:axId val="681319496"/>
      </c:scatterChart>
      <c:valAx>
        <c:axId val="681315576"/>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mn-lt"/>
                    <a:ea typeface="+mn-ea"/>
                    <a:cs typeface="+mn-cs"/>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681319496"/>
        <c:crosses val="autoZero"/>
        <c:crossBetween val="midCat"/>
      </c:valAx>
      <c:valAx>
        <c:axId val="68131949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68131557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'[1]64.Adams(1974)Till'!$A$3:$A$39</c:f>
              <c:numCache>
                <c:formatCode>General</c:formatCode>
                <c:ptCount val="37"/>
                <c:pt idx="0">
                  <c:v>0</c:v>
                </c:pt>
                <c:pt idx="1">
                  <c:v>0.19558</c:v>
                </c:pt>
                <c:pt idx="2">
                  <c:v>0.43941999999999998</c:v>
                </c:pt>
                <c:pt idx="3">
                  <c:v>0.62483999999999995</c:v>
                </c:pt>
                <c:pt idx="4">
                  <c:v>0.83819999999999995</c:v>
                </c:pt>
                <c:pt idx="5">
                  <c:v>0.98805999999999983</c:v>
                </c:pt>
                <c:pt idx="6">
                  <c:v>1.1709400000000001</c:v>
                </c:pt>
                <c:pt idx="7">
                  <c:v>1.4122399999999999</c:v>
                </c:pt>
                <c:pt idx="8">
                  <c:v>1.5620999999999998</c:v>
                </c:pt>
                <c:pt idx="9">
                  <c:v>1.82626</c:v>
                </c:pt>
              </c:numCache>
            </c:numRef>
          </c:xVal>
          <c:yVal>
            <c:numRef>
              <c:f>'[1]64.Adams(1974)Till'!$D$3:$D$39</c:f>
              <c:numCache>
                <c:formatCode>General</c:formatCode>
                <c:ptCount val="37"/>
                <c:pt idx="0">
                  <c:v>0</c:v>
                </c:pt>
                <c:pt idx="1">
                  <c:v>30.514800176000001</c:v>
                </c:pt>
                <c:pt idx="2">
                  <c:v>43.726018328000002</c:v>
                </c:pt>
                <c:pt idx="3">
                  <c:v>61.474422512000004</c:v>
                </c:pt>
                <c:pt idx="4">
                  <c:v>71.127063383999996</c:v>
                </c:pt>
                <c:pt idx="5">
                  <c:v>80.023506583999989</c:v>
                </c:pt>
                <c:pt idx="6">
                  <c:v>88.69753870400001</c:v>
                </c:pt>
                <c:pt idx="7">
                  <c:v>102.30909680000001</c:v>
                </c:pt>
                <c:pt idx="8">
                  <c:v>107.46903385600001</c:v>
                </c:pt>
                <c:pt idx="9">
                  <c:v>111.38346886399999</c:v>
                </c:pt>
              </c:numCache>
            </c:numRef>
          </c:yVal>
          <c:smooth val="1"/>
          <c:extLst>
            <c:ext xmlns:c16="http://schemas.microsoft.com/office/drawing/2014/chart" uri="{C3380CC4-5D6E-409C-BE32-E72D297353CC}">
              <c16:uniqueId val="{00000000-F8FD-408D-8B4C-7F29D379CD26}"/>
            </c:ext>
          </c:extLst>
        </c:ser>
        <c:dLbls>
          <c:showLegendKey val="0"/>
          <c:showVal val="0"/>
          <c:showCatName val="0"/>
          <c:showSerName val="0"/>
          <c:showPercent val="0"/>
          <c:showBubbleSize val="0"/>
        </c:dLbls>
        <c:axId val="681312832"/>
        <c:axId val="681316360"/>
      </c:scatterChart>
      <c:valAx>
        <c:axId val="681312832"/>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1316360"/>
        <c:crosses val="autoZero"/>
        <c:crossBetween val="midCat"/>
      </c:valAx>
      <c:valAx>
        <c:axId val="681316360"/>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131283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'[1]63.Adams(1973)Sand'!$A$3:$A$39</c:f>
              <c:numCache>
                <c:formatCode>General</c:formatCode>
                <c:ptCount val="37"/>
                <c:pt idx="0">
                  <c:v>0</c:v>
                </c:pt>
                <c:pt idx="1">
                  <c:v>0.89915999999999996</c:v>
                </c:pt>
                <c:pt idx="2">
                  <c:v>1.4198599999999999</c:v>
                </c:pt>
                <c:pt idx="3">
                  <c:v>1.8135600000000001</c:v>
                </c:pt>
                <c:pt idx="4">
                  <c:v>2.33934</c:v>
                </c:pt>
                <c:pt idx="5">
                  <c:v>6.8529199999999992</c:v>
                </c:pt>
              </c:numCache>
            </c:numRef>
          </c:xVal>
          <c:yVal>
            <c:numRef>
              <c:f>'[1]63.Adams(1973)Sand'!$D$3:$D$39</c:f>
              <c:numCache>
                <c:formatCode>General</c:formatCode>
                <c:ptCount val="37"/>
                <c:pt idx="0">
                  <c:v>0</c:v>
                </c:pt>
                <c:pt idx="1">
                  <c:v>38.699527920000001</c:v>
                </c:pt>
                <c:pt idx="2">
                  <c:v>52.400050448000002</c:v>
                </c:pt>
                <c:pt idx="3">
                  <c:v>60.139956032000001</c:v>
                </c:pt>
                <c:pt idx="4">
                  <c:v>68.991917016000002</c:v>
                </c:pt>
                <c:pt idx="5">
                  <c:v>107.958338232</c:v>
                </c:pt>
              </c:numCache>
            </c:numRef>
          </c:yVal>
          <c:smooth val="1"/>
          <c:extLst>
            <c:ext xmlns:c16="http://schemas.microsoft.com/office/drawing/2014/chart" uri="{C3380CC4-5D6E-409C-BE32-E72D297353CC}">
              <c16:uniqueId val="{00000000-AE59-4263-AEA4-9462862993BB}"/>
            </c:ext>
          </c:extLst>
        </c:ser>
        <c:dLbls>
          <c:showLegendKey val="0"/>
          <c:showVal val="0"/>
          <c:showCatName val="0"/>
          <c:showSerName val="0"/>
          <c:showPercent val="0"/>
          <c:showBubbleSize val="0"/>
        </c:dLbls>
        <c:axId val="681313224"/>
        <c:axId val="681317144"/>
      </c:scatterChart>
      <c:valAx>
        <c:axId val="681313224"/>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1317144"/>
        <c:crosses val="autoZero"/>
        <c:crossBetween val="midCat"/>
      </c:valAx>
      <c:valAx>
        <c:axId val="681317144"/>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13132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tx>
            <c:v>LLT</c:v>
          </c:tx>
          <c:spPr>
            <a:ln w="19050" cap="rnd">
              <a:solidFill>
                <a:schemeClr val="tx1"/>
              </a:solidFill>
              <a:round/>
            </a:ln>
            <a:effectLst/>
          </c:spPr>
          <c:marker>
            <c:symbol val="circle"/>
            <c:size val="5"/>
            <c:spPr>
              <a:solidFill>
                <a:schemeClr val="tx1"/>
              </a:solidFill>
              <a:ln w="9525">
                <a:solidFill>
                  <a:schemeClr val="tx1"/>
                </a:solidFill>
              </a:ln>
              <a:effectLst/>
            </c:spPr>
          </c:marker>
          <c:xVal>
            <c:numRef>
              <c:f>'[1]71.Billiet(2014)LTS-1'!$A$3:$A$13</c:f>
              <c:numCache>
                <c:formatCode>General</c:formatCode>
                <c:ptCount val="11"/>
                <c:pt idx="0">
                  <c:v>0</c:v>
                </c:pt>
                <c:pt idx="1">
                  <c:v>0.74675999999999998</c:v>
                </c:pt>
                <c:pt idx="2">
                  <c:v>8.5902799999999999</c:v>
                </c:pt>
                <c:pt idx="3">
                  <c:v>16.809720000000002</c:v>
                </c:pt>
                <c:pt idx="4">
                  <c:v>22.97176</c:v>
                </c:pt>
                <c:pt idx="5">
                  <c:v>28.574999999999999</c:v>
                </c:pt>
                <c:pt idx="6">
                  <c:v>34.363659999999996</c:v>
                </c:pt>
                <c:pt idx="7">
                  <c:v>38.661339999999996</c:v>
                </c:pt>
                <c:pt idx="8">
                  <c:v>41.089579999999998</c:v>
                </c:pt>
                <c:pt idx="9">
                  <c:v>43.888659999999994</c:v>
                </c:pt>
                <c:pt idx="10">
                  <c:v>46.504859999999994</c:v>
                </c:pt>
              </c:numCache>
            </c:numRef>
          </c:xVal>
          <c:yVal>
            <c:numRef>
              <c:f>'[1]71.Billiet(2014)LTS-1'!$D$3:$D$13</c:f>
              <c:numCache>
                <c:formatCode>General</c:formatCode>
                <c:ptCount val="11"/>
                <c:pt idx="0">
                  <c:v>0</c:v>
                </c:pt>
                <c:pt idx="1">
                  <c:v>531.20662347200005</c:v>
                </c:pt>
                <c:pt idx="2">
                  <c:v>1153.0680031520001</c:v>
                </c:pt>
                <c:pt idx="3">
                  <c:v>1878.617428328</c:v>
                </c:pt>
                <c:pt idx="4">
                  <c:v>2552.3450718639997</c:v>
                </c:pt>
                <c:pt idx="5">
                  <c:v>3109.4403450479999</c:v>
                </c:pt>
                <c:pt idx="6">
                  <c:v>3666.5356182320002</c:v>
                </c:pt>
                <c:pt idx="7">
                  <c:v>4158.8647849200006</c:v>
                </c:pt>
                <c:pt idx="8">
                  <c:v>4405.0293682640004</c:v>
                </c:pt>
                <c:pt idx="9">
                  <c:v>4651.193951608001</c:v>
                </c:pt>
                <c:pt idx="10">
                  <c:v>4897.3585349519999</c:v>
                </c:pt>
              </c:numCache>
            </c:numRef>
          </c:yVal>
          <c:smooth val="1"/>
          <c:extLst>
            <c:ext xmlns:c16="http://schemas.microsoft.com/office/drawing/2014/chart" uri="{C3380CC4-5D6E-409C-BE32-E72D297353CC}">
              <c16:uniqueId val="{00000000-DE0E-4F1E-885D-9A4B42E27BAA}"/>
            </c:ext>
          </c:extLst>
        </c:ser>
        <c:dLbls>
          <c:showLegendKey val="0"/>
          <c:showVal val="0"/>
          <c:showCatName val="0"/>
          <c:showSerName val="0"/>
          <c:showPercent val="0"/>
          <c:showBubbleSize val="0"/>
        </c:dLbls>
        <c:axId val="681292840"/>
        <c:axId val="681299112"/>
      </c:scatterChart>
      <c:valAx>
        <c:axId val="681292840"/>
        <c:scaling>
          <c:orientation val="minMax"/>
          <c:min val="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mn-lt"/>
                    <a:ea typeface="+mn-ea"/>
                    <a:cs typeface="+mn-cs"/>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681299112"/>
        <c:crosses val="autoZero"/>
        <c:crossBetween val="midCat"/>
        <c:majorUnit val="10"/>
      </c:valAx>
      <c:valAx>
        <c:axId val="681299112"/>
        <c:scaling>
          <c:orientation val="minMax"/>
          <c:max val="500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681292840"/>
        <c:crosses val="autoZero"/>
        <c:crossBetween val="midCat"/>
        <c:majorUnit val="100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tx>
            <c:v>LLT</c:v>
          </c:tx>
          <c:spPr>
            <a:ln w="19050" cap="rnd">
              <a:solidFill>
                <a:schemeClr val="tx1"/>
              </a:solidFill>
              <a:round/>
            </a:ln>
            <a:effectLst/>
          </c:spPr>
          <c:marker>
            <c:symbol val="circle"/>
            <c:size val="5"/>
            <c:spPr>
              <a:solidFill>
                <a:schemeClr val="tx1"/>
              </a:solidFill>
              <a:ln w="9525">
                <a:solidFill>
                  <a:schemeClr val="tx1"/>
                </a:solidFill>
              </a:ln>
              <a:effectLst/>
            </c:spPr>
          </c:marker>
          <c:xVal>
            <c:numRef>
              <c:f>'[1]72.Billiet(2014)LTS-2'!$A$3:$A$13</c:f>
              <c:numCache>
                <c:formatCode>General</c:formatCode>
                <c:ptCount val="11"/>
                <c:pt idx="0">
                  <c:v>0</c:v>
                </c:pt>
                <c:pt idx="1">
                  <c:v>0.67818000000000001</c:v>
                </c:pt>
                <c:pt idx="2">
                  <c:v>2.2605999999999997</c:v>
                </c:pt>
                <c:pt idx="3">
                  <c:v>4.5211999999999994</c:v>
                </c:pt>
                <c:pt idx="4">
                  <c:v>7.8384399999999994</c:v>
                </c:pt>
                <c:pt idx="5">
                  <c:v>10.85342</c:v>
                </c:pt>
                <c:pt idx="6">
                  <c:v>13.642339999999999</c:v>
                </c:pt>
                <c:pt idx="7">
                  <c:v>16.128999999999998</c:v>
                </c:pt>
                <c:pt idx="8">
                  <c:v>16.431259999999998</c:v>
                </c:pt>
                <c:pt idx="9">
                  <c:v>17.3355</c:v>
                </c:pt>
                <c:pt idx="10">
                  <c:v>18.389599999999998</c:v>
                </c:pt>
              </c:numCache>
            </c:numRef>
          </c:xVal>
          <c:yVal>
            <c:numRef>
              <c:f>'[1]72.Billiet(2014)LTS-2'!$D$3:$D$13</c:f>
              <c:numCache>
                <c:formatCode>General</c:formatCode>
                <c:ptCount val="11"/>
                <c:pt idx="0">
                  <c:v>0</c:v>
                </c:pt>
                <c:pt idx="1">
                  <c:v>637.96394187199996</c:v>
                </c:pt>
                <c:pt idx="2">
                  <c:v>1262.8501122399998</c:v>
                </c:pt>
                <c:pt idx="3">
                  <c:v>1874.4361000240001</c:v>
                </c:pt>
                <c:pt idx="4">
                  <c:v>2525.7447066959999</c:v>
                </c:pt>
                <c:pt idx="5">
                  <c:v>3150.6308770639998</c:v>
                </c:pt>
                <c:pt idx="6">
                  <c:v>3762.5282403600004</c:v>
                </c:pt>
                <c:pt idx="7">
                  <c:v>4283.326025288</c:v>
                </c:pt>
                <c:pt idx="8">
                  <c:v>4439.5475678800003</c:v>
                </c:pt>
                <c:pt idx="9">
                  <c:v>4712.935267416</c:v>
                </c:pt>
                <c:pt idx="10">
                  <c:v>4973.3341598799998</c:v>
                </c:pt>
              </c:numCache>
            </c:numRef>
          </c:yVal>
          <c:smooth val="1"/>
          <c:extLst>
            <c:ext xmlns:c16="http://schemas.microsoft.com/office/drawing/2014/chart" uri="{C3380CC4-5D6E-409C-BE32-E72D297353CC}">
              <c16:uniqueId val="{00000000-018C-403B-AF88-AAF8D83881F6}"/>
            </c:ext>
          </c:extLst>
        </c:ser>
        <c:dLbls>
          <c:showLegendKey val="0"/>
          <c:showVal val="0"/>
          <c:showCatName val="0"/>
          <c:showSerName val="0"/>
          <c:showPercent val="0"/>
          <c:showBubbleSize val="0"/>
        </c:dLbls>
        <c:axId val="681297152"/>
        <c:axId val="681297936"/>
      </c:scatterChart>
      <c:valAx>
        <c:axId val="681297152"/>
        <c:scaling>
          <c:orientation val="minMax"/>
          <c:min val="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mn-lt"/>
                    <a:ea typeface="+mn-ea"/>
                    <a:cs typeface="+mn-cs"/>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681297936"/>
        <c:crosses val="autoZero"/>
        <c:crossBetween val="midCat"/>
        <c:majorUnit val="10"/>
      </c:valAx>
      <c:valAx>
        <c:axId val="68129793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68129715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tx>
            <c:v>Load test</c:v>
          </c:tx>
          <c:spPr>
            <a:ln w="19050" cap="rnd">
              <a:solidFill>
                <a:schemeClr val="tx1"/>
              </a:solidFill>
              <a:round/>
            </a:ln>
            <a:effectLst/>
          </c:spPr>
          <c:marker>
            <c:symbol val="circle"/>
            <c:size val="5"/>
            <c:spPr>
              <a:solidFill>
                <a:schemeClr val="tx1"/>
              </a:solidFill>
              <a:ln w="9525">
                <a:solidFill>
                  <a:schemeClr val="tx1"/>
                </a:solidFill>
              </a:ln>
              <a:effectLst/>
            </c:spPr>
          </c:marker>
          <c:xVal>
            <c:numRef>
              <c:f>'[1]5.Hokmabadi(2012)#1'!$A$3:$A$8</c:f>
              <c:numCache>
                <c:formatCode>General</c:formatCode>
                <c:ptCount val="6"/>
                <c:pt idx="0">
                  <c:v>0</c:v>
                </c:pt>
                <c:pt idx="1">
                  <c:v>78</c:v>
                </c:pt>
                <c:pt idx="2">
                  <c:v>204</c:v>
                </c:pt>
                <c:pt idx="3">
                  <c:v>230</c:v>
                </c:pt>
                <c:pt idx="4">
                  <c:v>280</c:v>
                </c:pt>
                <c:pt idx="5">
                  <c:v>320</c:v>
                </c:pt>
              </c:numCache>
            </c:numRef>
          </c:xVal>
          <c:yVal>
            <c:numRef>
              <c:f>'[1]5.Hokmabadi(2012)#1'!$D$3:$D$8</c:f>
              <c:numCache>
                <c:formatCode>General</c:formatCode>
                <c:ptCount val="6"/>
                <c:pt idx="0">
                  <c:v>0</c:v>
                </c:pt>
                <c:pt idx="1">
                  <c:v>298.92049152000004</c:v>
                </c:pt>
                <c:pt idx="2">
                  <c:v>597.84098304000008</c:v>
                </c:pt>
                <c:pt idx="3">
                  <c:v>697.4811468800001</c:v>
                </c:pt>
                <c:pt idx="4">
                  <c:v>797.12131072000011</c:v>
                </c:pt>
                <c:pt idx="5">
                  <c:v>896.76147456000001</c:v>
                </c:pt>
              </c:numCache>
            </c:numRef>
          </c:yVal>
          <c:smooth val="1"/>
          <c:extLst>
            <c:ext xmlns:c16="http://schemas.microsoft.com/office/drawing/2014/chart" uri="{C3380CC4-5D6E-409C-BE32-E72D297353CC}">
              <c16:uniqueId val="{00000000-9934-49F3-AC9D-73A14D3070BF}"/>
            </c:ext>
          </c:extLst>
        </c:ser>
        <c:dLbls>
          <c:showLegendKey val="0"/>
          <c:showVal val="0"/>
          <c:showCatName val="0"/>
          <c:showSerName val="0"/>
          <c:showPercent val="0"/>
          <c:showBubbleSize val="0"/>
        </c:dLbls>
        <c:axId val="669573720"/>
        <c:axId val="669574112"/>
      </c:scatterChart>
      <c:valAx>
        <c:axId val="669573720"/>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mn-lt"/>
                    <a:ea typeface="+mn-ea"/>
                    <a:cs typeface="+mn-cs"/>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669574112"/>
        <c:crosses val="autoZero"/>
        <c:crossBetween val="midCat"/>
      </c:valAx>
      <c:valAx>
        <c:axId val="669574112"/>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66957372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tx>
            <c:v>LLT</c:v>
          </c:tx>
          <c:spPr>
            <a:ln w="19050" cap="rnd">
              <a:solidFill>
                <a:schemeClr val="tx1"/>
              </a:solidFill>
              <a:round/>
            </a:ln>
            <a:effectLst/>
          </c:spPr>
          <c:marker>
            <c:symbol val="circle"/>
            <c:size val="5"/>
            <c:spPr>
              <a:solidFill>
                <a:schemeClr val="tx1"/>
              </a:solidFill>
              <a:ln w="9525">
                <a:solidFill>
                  <a:schemeClr val="tx1"/>
                </a:solidFill>
              </a:ln>
              <a:effectLst/>
            </c:spPr>
          </c:marker>
          <c:xVal>
            <c:numRef>
              <c:f>'[1]73.Billiet(2014)LTS-3'!$A$3:$A$12</c:f>
              <c:numCache>
                <c:formatCode>General</c:formatCode>
                <c:ptCount val="10"/>
                <c:pt idx="0">
                  <c:v>0</c:v>
                </c:pt>
                <c:pt idx="1">
                  <c:v>0.75183999999999995</c:v>
                </c:pt>
                <c:pt idx="2">
                  <c:v>1.8795999999999997</c:v>
                </c:pt>
                <c:pt idx="3">
                  <c:v>4.3586399999999994</c:v>
                </c:pt>
                <c:pt idx="4">
                  <c:v>6.1620400000000002</c:v>
                </c:pt>
                <c:pt idx="5">
                  <c:v>9.1668599999999998</c:v>
                </c:pt>
                <c:pt idx="6">
                  <c:v>11.722099999999999</c:v>
                </c:pt>
                <c:pt idx="7">
                  <c:v>12.92606</c:v>
                </c:pt>
                <c:pt idx="8">
                  <c:v>13.30198</c:v>
                </c:pt>
                <c:pt idx="9">
                  <c:v>15.179040000000001</c:v>
                </c:pt>
              </c:numCache>
            </c:numRef>
          </c:xVal>
          <c:yVal>
            <c:numRef>
              <c:f>'[1]73.Billiet(2014)LTS-3'!$D$3:$D$12</c:f>
              <c:numCache>
                <c:formatCode>General</c:formatCode>
                <c:ptCount val="10"/>
                <c:pt idx="0">
                  <c:v>0</c:v>
                </c:pt>
                <c:pt idx="1">
                  <c:v>634.85018675200001</c:v>
                </c:pt>
                <c:pt idx="2">
                  <c:v>1230.82291672</c:v>
                </c:pt>
                <c:pt idx="3">
                  <c:v>1865.6731034720001</c:v>
                </c:pt>
                <c:pt idx="4">
                  <c:v>2461.6458334399999</c:v>
                </c:pt>
                <c:pt idx="5">
                  <c:v>3096.4960201920003</c:v>
                </c:pt>
                <c:pt idx="6">
                  <c:v>3692.4687501600001</c:v>
                </c:pt>
                <c:pt idx="7">
                  <c:v>4210.6865665599998</c:v>
                </c:pt>
                <c:pt idx="8">
                  <c:v>4417.9736931200005</c:v>
                </c:pt>
                <c:pt idx="9">
                  <c:v>5013.9464230880003</c:v>
                </c:pt>
              </c:numCache>
            </c:numRef>
          </c:yVal>
          <c:smooth val="1"/>
          <c:extLst>
            <c:ext xmlns:c16="http://schemas.microsoft.com/office/drawing/2014/chart" uri="{C3380CC4-5D6E-409C-BE32-E72D297353CC}">
              <c16:uniqueId val="{00000000-E0BE-4779-85B1-F3AF97270F43}"/>
            </c:ext>
          </c:extLst>
        </c:ser>
        <c:dLbls>
          <c:showLegendKey val="0"/>
          <c:showVal val="0"/>
          <c:showCatName val="0"/>
          <c:showSerName val="0"/>
          <c:showPercent val="0"/>
          <c:showBubbleSize val="0"/>
        </c:dLbls>
        <c:axId val="681294016"/>
        <c:axId val="681295192"/>
      </c:scatterChart>
      <c:valAx>
        <c:axId val="681294016"/>
        <c:scaling>
          <c:orientation val="minMax"/>
          <c:min val="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mn-lt"/>
                    <a:ea typeface="+mn-ea"/>
                    <a:cs typeface="+mn-cs"/>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681295192"/>
        <c:crosses val="autoZero"/>
        <c:crossBetween val="midCat"/>
        <c:majorUnit val="10"/>
      </c:valAx>
      <c:valAx>
        <c:axId val="681295192"/>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68129401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tx>
            <c:v>LLT</c:v>
          </c:tx>
          <c:spPr>
            <a:ln w="19050" cap="rnd">
              <a:solidFill>
                <a:schemeClr val="tx1"/>
              </a:solidFill>
              <a:round/>
            </a:ln>
            <a:effectLst/>
          </c:spPr>
          <c:marker>
            <c:symbol val="circle"/>
            <c:size val="5"/>
            <c:spPr>
              <a:solidFill>
                <a:schemeClr val="tx1"/>
              </a:solidFill>
              <a:ln w="9525">
                <a:solidFill>
                  <a:schemeClr val="tx1"/>
                </a:solidFill>
              </a:ln>
              <a:effectLst/>
            </c:spPr>
          </c:marker>
          <c:xVal>
            <c:numRef>
              <c:f>'[1]74.Castelli(2002)LLT1'!$A$3:$A$9</c:f>
              <c:numCache>
                <c:formatCode>General</c:formatCode>
                <c:ptCount val="7"/>
                <c:pt idx="0">
                  <c:v>0</c:v>
                </c:pt>
                <c:pt idx="1">
                  <c:v>11.531599999999999</c:v>
                </c:pt>
                <c:pt idx="2">
                  <c:v>57.073799999999991</c:v>
                </c:pt>
                <c:pt idx="3">
                  <c:v>103.8352</c:v>
                </c:pt>
                <c:pt idx="4">
                  <c:v>151.79039999999998</c:v>
                </c:pt>
                <c:pt idx="5">
                  <c:v>192.4812</c:v>
                </c:pt>
                <c:pt idx="6">
                  <c:v>211.91219999999998</c:v>
                </c:pt>
              </c:numCache>
            </c:numRef>
          </c:xVal>
          <c:yVal>
            <c:numRef>
              <c:f>'[1]74.Castelli(2002)LLT1'!$D$3:$D$9</c:f>
              <c:numCache>
                <c:formatCode>General</c:formatCode>
                <c:ptCount val="7"/>
                <c:pt idx="0">
                  <c:v>0</c:v>
                </c:pt>
                <c:pt idx="1">
                  <c:v>47.507006687999997</c:v>
                </c:pt>
                <c:pt idx="2">
                  <c:v>181.97674565599999</c:v>
                </c:pt>
                <c:pt idx="3">
                  <c:v>225.43587068799999</c:v>
                </c:pt>
                <c:pt idx="4">
                  <c:v>266.49295605599997</c:v>
                </c:pt>
                <c:pt idx="5">
                  <c:v>302.70147988000002</c:v>
                </c:pt>
                <c:pt idx="6">
                  <c:v>324.45328350400001</c:v>
                </c:pt>
              </c:numCache>
            </c:numRef>
          </c:yVal>
          <c:smooth val="1"/>
          <c:extLst>
            <c:ext xmlns:c16="http://schemas.microsoft.com/office/drawing/2014/chart" uri="{C3380CC4-5D6E-409C-BE32-E72D297353CC}">
              <c16:uniqueId val="{00000000-6BE1-4A0D-82B8-069CB23C14B1}"/>
            </c:ext>
          </c:extLst>
        </c:ser>
        <c:dLbls>
          <c:showLegendKey val="0"/>
          <c:showVal val="0"/>
          <c:showCatName val="0"/>
          <c:showSerName val="0"/>
          <c:showPercent val="0"/>
          <c:showBubbleSize val="0"/>
        </c:dLbls>
        <c:axId val="681295584"/>
        <c:axId val="681298720"/>
      </c:scatterChart>
      <c:valAx>
        <c:axId val="681295584"/>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mn-lt"/>
                    <a:ea typeface="+mn-ea"/>
                    <a:cs typeface="+mn-cs"/>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681298720"/>
        <c:crosses val="autoZero"/>
        <c:crossBetween val="midCat"/>
      </c:valAx>
      <c:valAx>
        <c:axId val="681298720"/>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68129558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tx>
            <c:v>LLT</c:v>
          </c:tx>
          <c:spPr>
            <a:ln w="19050" cap="rnd">
              <a:solidFill>
                <a:schemeClr val="tx1"/>
              </a:solidFill>
              <a:round/>
            </a:ln>
            <a:effectLst/>
          </c:spPr>
          <c:marker>
            <c:symbol val="circle"/>
            <c:size val="5"/>
            <c:spPr>
              <a:solidFill>
                <a:schemeClr val="tx1"/>
              </a:solidFill>
              <a:ln w="9525">
                <a:solidFill>
                  <a:schemeClr val="tx1"/>
                </a:solidFill>
              </a:ln>
              <a:effectLst/>
            </c:spPr>
          </c:marker>
          <c:xVal>
            <c:numRef>
              <c:f>'[1]75.Castelli(2002)LLT2'!$A$3:$A$9</c:f>
              <c:numCache>
                <c:formatCode>General</c:formatCode>
                <c:ptCount val="7"/>
                <c:pt idx="0">
                  <c:v>0</c:v>
                </c:pt>
                <c:pt idx="1">
                  <c:v>10.464799999999999</c:v>
                </c:pt>
                <c:pt idx="2">
                  <c:v>47.497999999999998</c:v>
                </c:pt>
                <c:pt idx="3">
                  <c:v>107.0102</c:v>
                </c:pt>
                <c:pt idx="4">
                  <c:v>157.8356</c:v>
                </c:pt>
                <c:pt idx="5">
                  <c:v>203.0984</c:v>
                </c:pt>
                <c:pt idx="6">
                  <c:v>231.62259999999998</c:v>
                </c:pt>
              </c:numCache>
            </c:numRef>
          </c:xVal>
          <c:yVal>
            <c:numRef>
              <c:f>'[1]75.Castelli(2002)LLT2'!$D$3:$D$9</c:f>
              <c:numCache>
                <c:formatCode>General</c:formatCode>
                <c:ptCount val="7"/>
                <c:pt idx="0">
                  <c:v>0</c:v>
                </c:pt>
                <c:pt idx="1">
                  <c:v>45.327378103999997</c:v>
                </c:pt>
                <c:pt idx="2">
                  <c:v>178.774026104</c:v>
                </c:pt>
                <c:pt idx="3">
                  <c:v>222.41108</c:v>
                </c:pt>
                <c:pt idx="4">
                  <c:v>262.75644991199999</c:v>
                </c:pt>
                <c:pt idx="5">
                  <c:v>295.71777196800002</c:v>
                </c:pt>
                <c:pt idx="6">
                  <c:v>320.44988406400006</c:v>
                </c:pt>
              </c:numCache>
            </c:numRef>
          </c:yVal>
          <c:smooth val="1"/>
          <c:extLst>
            <c:ext xmlns:c16="http://schemas.microsoft.com/office/drawing/2014/chart" uri="{C3380CC4-5D6E-409C-BE32-E72D297353CC}">
              <c16:uniqueId val="{00000000-9213-45C7-B85C-BDD9AF5DAA6A}"/>
            </c:ext>
          </c:extLst>
        </c:ser>
        <c:dLbls>
          <c:showLegendKey val="0"/>
          <c:showVal val="0"/>
          <c:showCatName val="0"/>
          <c:showSerName val="0"/>
          <c:showPercent val="0"/>
          <c:showBubbleSize val="0"/>
        </c:dLbls>
        <c:axId val="681299504"/>
        <c:axId val="681292056"/>
      </c:scatterChart>
      <c:valAx>
        <c:axId val="681299504"/>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mn-lt"/>
                    <a:ea typeface="+mn-ea"/>
                    <a:cs typeface="+mn-cs"/>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681292056"/>
        <c:crosses val="autoZero"/>
        <c:crossBetween val="midCat"/>
      </c:valAx>
      <c:valAx>
        <c:axId val="68129205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68129950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'[1]3.Huang(2001)0.8m_single'!$A$3:$A$12</c:f>
              <c:numCache>
                <c:formatCode>General</c:formatCode>
                <c:ptCount val="10"/>
                <c:pt idx="0">
                  <c:v>0</c:v>
                </c:pt>
                <c:pt idx="1">
                  <c:v>1.847</c:v>
                </c:pt>
                <c:pt idx="2">
                  <c:v>6.8540000000000001</c:v>
                </c:pt>
                <c:pt idx="3">
                  <c:v>12.308</c:v>
                </c:pt>
                <c:pt idx="4">
                  <c:v>34.479999999999997</c:v>
                </c:pt>
                <c:pt idx="5">
                  <c:v>46.241</c:v>
                </c:pt>
                <c:pt idx="6">
                  <c:v>60.256999999999998</c:v>
                </c:pt>
                <c:pt idx="7">
                  <c:v>106.346</c:v>
                </c:pt>
                <c:pt idx="8">
                  <c:v>171.792</c:v>
                </c:pt>
                <c:pt idx="9">
                  <c:v>294.976</c:v>
                </c:pt>
              </c:numCache>
            </c:numRef>
          </c:xVal>
          <c:yVal>
            <c:numRef>
              <c:f>'[1]3.Huang(2001)0.8m_single'!$D$3:$D$12</c:f>
              <c:numCache>
                <c:formatCode>General</c:formatCode>
                <c:ptCount val="10"/>
                <c:pt idx="0">
                  <c:v>0</c:v>
                </c:pt>
                <c:pt idx="1">
                  <c:v>94.35</c:v>
                </c:pt>
                <c:pt idx="2">
                  <c:v>192.92</c:v>
                </c:pt>
                <c:pt idx="3">
                  <c:v>283.11</c:v>
                </c:pt>
                <c:pt idx="4">
                  <c:v>430.01</c:v>
                </c:pt>
                <c:pt idx="5">
                  <c:v>501.37</c:v>
                </c:pt>
                <c:pt idx="6">
                  <c:v>568.55999999999995</c:v>
                </c:pt>
                <c:pt idx="7">
                  <c:v>734.5</c:v>
                </c:pt>
                <c:pt idx="8">
                  <c:v>806.23</c:v>
                </c:pt>
                <c:pt idx="9">
                  <c:v>863.7</c:v>
                </c:pt>
              </c:numCache>
            </c:numRef>
          </c:yVal>
          <c:smooth val="1"/>
          <c:extLst>
            <c:ext xmlns:c16="http://schemas.microsoft.com/office/drawing/2014/chart" uri="{C3380CC4-5D6E-409C-BE32-E72D297353CC}">
              <c16:uniqueId val="{00000000-8222-48C2-B255-135F423656BE}"/>
            </c:ext>
          </c:extLst>
        </c:ser>
        <c:dLbls>
          <c:showLegendKey val="0"/>
          <c:showVal val="0"/>
          <c:showCatName val="0"/>
          <c:showSerName val="0"/>
          <c:showPercent val="0"/>
          <c:showBubbleSize val="0"/>
        </c:dLbls>
        <c:axId val="681299896"/>
        <c:axId val="681287744"/>
      </c:scatterChart>
      <c:valAx>
        <c:axId val="681299896"/>
        <c:scaling>
          <c:orientation val="minMax"/>
          <c:max val="30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mn-lt"/>
                    <a:ea typeface="+mn-ea"/>
                    <a:cs typeface="+mn-cs"/>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681287744"/>
        <c:crosses val="autoZero"/>
        <c:crossBetween val="midCat"/>
      </c:valAx>
      <c:valAx>
        <c:axId val="681287744"/>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68129989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'[1]2.Huang(2001)1.5m_single'!$A$3:$A$15</c:f>
              <c:numCache>
                <c:formatCode>General</c:formatCode>
                <c:ptCount val="13"/>
                <c:pt idx="0">
                  <c:v>0</c:v>
                </c:pt>
                <c:pt idx="1">
                  <c:v>1.76</c:v>
                </c:pt>
                <c:pt idx="2">
                  <c:v>5.2789999999999999</c:v>
                </c:pt>
                <c:pt idx="3">
                  <c:v>9.2379999999999995</c:v>
                </c:pt>
                <c:pt idx="4">
                  <c:v>14.736000000000001</c:v>
                </c:pt>
                <c:pt idx="5">
                  <c:v>23.533999999999999</c:v>
                </c:pt>
                <c:pt idx="6">
                  <c:v>34.970999999999997</c:v>
                </c:pt>
                <c:pt idx="7">
                  <c:v>59.384</c:v>
                </c:pt>
                <c:pt idx="8">
                  <c:v>67.081999999999994</c:v>
                </c:pt>
                <c:pt idx="9">
                  <c:v>82.486999999999995</c:v>
                </c:pt>
                <c:pt idx="10">
                  <c:v>96.114000000000004</c:v>
                </c:pt>
                <c:pt idx="11">
                  <c:v>109.09099999999999</c:v>
                </c:pt>
                <c:pt idx="12">
                  <c:v>127.786</c:v>
                </c:pt>
              </c:numCache>
            </c:numRef>
          </c:xVal>
          <c:yVal>
            <c:numRef>
              <c:f>'[1]2.Huang(2001)1.5m_single'!$D$3:$D$15</c:f>
              <c:numCache>
                <c:formatCode>General</c:formatCode>
                <c:ptCount val="13"/>
                <c:pt idx="0">
                  <c:v>0</c:v>
                </c:pt>
                <c:pt idx="1">
                  <c:v>197.29</c:v>
                </c:pt>
                <c:pt idx="2">
                  <c:v>481.63</c:v>
                </c:pt>
                <c:pt idx="3">
                  <c:v>678.92</c:v>
                </c:pt>
                <c:pt idx="4">
                  <c:v>870.41</c:v>
                </c:pt>
                <c:pt idx="5">
                  <c:v>1183.75</c:v>
                </c:pt>
                <c:pt idx="6">
                  <c:v>1456.48</c:v>
                </c:pt>
                <c:pt idx="7">
                  <c:v>1903.29</c:v>
                </c:pt>
                <c:pt idx="8">
                  <c:v>2036.75</c:v>
                </c:pt>
                <c:pt idx="9">
                  <c:v>2413.9299999999998</c:v>
                </c:pt>
                <c:pt idx="10">
                  <c:v>2564.8000000000002</c:v>
                </c:pt>
                <c:pt idx="11">
                  <c:v>2704.06</c:v>
                </c:pt>
                <c:pt idx="12">
                  <c:v>2936.17</c:v>
                </c:pt>
              </c:numCache>
            </c:numRef>
          </c:yVal>
          <c:smooth val="1"/>
          <c:extLst>
            <c:ext xmlns:c16="http://schemas.microsoft.com/office/drawing/2014/chart" uri="{C3380CC4-5D6E-409C-BE32-E72D297353CC}">
              <c16:uniqueId val="{00000000-A437-4CFF-986D-80A33F6B910E}"/>
            </c:ext>
          </c:extLst>
        </c:ser>
        <c:dLbls>
          <c:showLegendKey val="0"/>
          <c:showVal val="0"/>
          <c:showCatName val="0"/>
          <c:showSerName val="0"/>
          <c:showPercent val="0"/>
          <c:showBubbleSize val="0"/>
        </c:dLbls>
        <c:axId val="681289312"/>
        <c:axId val="681288528"/>
      </c:scatterChart>
      <c:valAx>
        <c:axId val="681289312"/>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mn-lt"/>
                    <a:ea typeface="+mn-ea"/>
                    <a:cs typeface="+mn-cs"/>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681288528"/>
        <c:crosses val="autoZero"/>
        <c:crossBetween val="midCat"/>
      </c:valAx>
      <c:valAx>
        <c:axId val="681288528"/>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68128931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'[1]33.Ismael(2010)#1'!$A$3:$A$31</c:f>
              <c:numCache>
                <c:formatCode>General</c:formatCode>
                <c:ptCount val="29"/>
                <c:pt idx="0">
                  <c:v>0</c:v>
                </c:pt>
                <c:pt idx="1">
                  <c:v>3.1244999999999998E-2</c:v>
                </c:pt>
                <c:pt idx="2">
                  <c:v>9.4242999999999993E-2</c:v>
                </c:pt>
                <c:pt idx="3">
                  <c:v>0.204679</c:v>
                </c:pt>
                <c:pt idx="4">
                  <c:v>0.40990300000000002</c:v>
                </c:pt>
                <c:pt idx="5">
                  <c:v>0.61521599999999999</c:v>
                </c:pt>
                <c:pt idx="6">
                  <c:v>0.86800500000000003</c:v>
                </c:pt>
                <c:pt idx="7">
                  <c:v>1.168207</c:v>
                </c:pt>
                <c:pt idx="8">
                  <c:v>1.468459</c:v>
                </c:pt>
                <c:pt idx="9">
                  <c:v>1.8477760000000001</c:v>
                </c:pt>
                <c:pt idx="10">
                  <c:v>2.1955040000000001</c:v>
                </c:pt>
                <c:pt idx="11">
                  <c:v>2.6064720000000001</c:v>
                </c:pt>
                <c:pt idx="12">
                  <c:v>3.143967</c:v>
                </c:pt>
                <c:pt idx="13">
                  <c:v>3.6182479999999999</c:v>
                </c:pt>
                <c:pt idx="14">
                  <c:v>4.1399559999999997</c:v>
                </c:pt>
                <c:pt idx="15">
                  <c:v>4.8513909999999996</c:v>
                </c:pt>
                <c:pt idx="16">
                  <c:v>5.6735150000000001</c:v>
                </c:pt>
                <c:pt idx="17">
                  <c:v>6.7169939999999997</c:v>
                </c:pt>
                <c:pt idx="18">
                  <c:v>8.2980300000000007</c:v>
                </c:pt>
                <c:pt idx="19">
                  <c:v>9.800065</c:v>
                </c:pt>
                <c:pt idx="20">
                  <c:v>10.859406999999999</c:v>
                </c:pt>
                <c:pt idx="21">
                  <c:v>12.266629</c:v>
                </c:pt>
                <c:pt idx="22">
                  <c:v>14.084958</c:v>
                </c:pt>
                <c:pt idx="23">
                  <c:v>15.002060999999999</c:v>
                </c:pt>
                <c:pt idx="24">
                  <c:v>16.709802</c:v>
                </c:pt>
                <c:pt idx="25">
                  <c:v>18.860326000000001</c:v>
                </c:pt>
                <c:pt idx="26">
                  <c:v>20.631330999999999</c:v>
                </c:pt>
                <c:pt idx="27">
                  <c:v>22.497236999999998</c:v>
                </c:pt>
                <c:pt idx="28">
                  <c:v>24.979842000000001</c:v>
                </c:pt>
              </c:numCache>
            </c:numRef>
          </c:xVal>
          <c:yVal>
            <c:numRef>
              <c:f>'[1]33.Ismael(2010)#1'!$D$3:$D$31</c:f>
              <c:numCache>
                <c:formatCode>General</c:formatCode>
                <c:ptCount val="29"/>
                <c:pt idx="0">
                  <c:v>0</c:v>
                </c:pt>
                <c:pt idx="1">
                  <c:v>13.274910999999999</c:v>
                </c:pt>
                <c:pt idx="2">
                  <c:v>22.125598</c:v>
                </c:pt>
                <c:pt idx="3">
                  <c:v>30.977124</c:v>
                </c:pt>
                <c:pt idx="4">
                  <c:v>42.927678999999998</c:v>
                </c:pt>
                <c:pt idx="5">
                  <c:v>51.780884</c:v>
                </c:pt>
                <c:pt idx="6">
                  <c:v>59.307495000000003</c:v>
                </c:pt>
                <c:pt idx="7">
                  <c:v>67.719900999999993</c:v>
                </c:pt>
                <c:pt idx="8">
                  <c:v>74.362395000000006</c:v>
                </c:pt>
                <c:pt idx="9">
                  <c:v>81.006287</c:v>
                </c:pt>
                <c:pt idx="10">
                  <c:v>86.322185000000005</c:v>
                </c:pt>
                <c:pt idx="11">
                  <c:v>92.081680000000006</c:v>
                </c:pt>
                <c:pt idx="12">
                  <c:v>96.958457999999993</c:v>
                </c:pt>
                <c:pt idx="13">
                  <c:v>100.506681</c:v>
                </c:pt>
                <c:pt idx="14">
                  <c:v>104.498222</c:v>
                </c:pt>
                <c:pt idx="15">
                  <c:v>109.378079</c:v>
                </c:pt>
                <c:pt idx="16">
                  <c:v>114.259894</c:v>
                </c:pt>
                <c:pt idx="17">
                  <c:v>120.030584</c:v>
                </c:pt>
                <c:pt idx="18">
                  <c:v>128.46566100000001</c:v>
                </c:pt>
                <c:pt idx="19">
                  <c:v>134.68694600000001</c:v>
                </c:pt>
                <c:pt idx="20">
                  <c:v>138.68800300000001</c:v>
                </c:pt>
                <c:pt idx="21">
                  <c:v>142.69521700000001</c:v>
                </c:pt>
                <c:pt idx="22">
                  <c:v>147.59466399999999</c:v>
                </c:pt>
                <c:pt idx="23">
                  <c:v>148.938332</c:v>
                </c:pt>
                <c:pt idx="24">
                  <c:v>150.29599300000001</c:v>
                </c:pt>
                <c:pt idx="25">
                  <c:v>150.776534</c:v>
                </c:pt>
                <c:pt idx="26">
                  <c:v>151.692837</c:v>
                </c:pt>
                <c:pt idx="27">
                  <c:v>151.72586200000001</c:v>
                </c:pt>
                <c:pt idx="28">
                  <c:v>151.769802</c:v>
                </c:pt>
              </c:numCache>
            </c:numRef>
          </c:yVal>
          <c:smooth val="1"/>
          <c:extLst>
            <c:ext xmlns:c16="http://schemas.microsoft.com/office/drawing/2014/chart" uri="{C3380CC4-5D6E-409C-BE32-E72D297353CC}">
              <c16:uniqueId val="{00000000-886F-4ABE-815F-D31A2C0C774F}"/>
            </c:ext>
          </c:extLst>
        </c:ser>
        <c:dLbls>
          <c:showLegendKey val="0"/>
          <c:showVal val="0"/>
          <c:showCatName val="0"/>
          <c:showSerName val="0"/>
          <c:showPercent val="0"/>
          <c:showBubbleSize val="0"/>
        </c:dLbls>
        <c:axId val="681288920"/>
        <c:axId val="681289704"/>
      </c:scatterChart>
      <c:valAx>
        <c:axId val="681288920"/>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1289704"/>
        <c:crosses val="autoZero"/>
        <c:crossBetween val="midCat"/>
      </c:valAx>
      <c:valAx>
        <c:axId val="681289704"/>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128892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tx>
            <c:v>Load test</c:v>
          </c:tx>
          <c:spPr>
            <a:ln w="19050" cap="rnd">
              <a:solidFill>
                <a:schemeClr val="tx1"/>
              </a:solidFill>
              <a:round/>
            </a:ln>
            <a:effectLst/>
          </c:spPr>
          <c:marker>
            <c:symbol val="circle"/>
            <c:size val="5"/>
            <c:spPr>
              <a:solidFill>
                <a:schemeClr val="tx1"/>
              </a:solidFill>
              <a:ln w="9525">
                <a:solidFill>
                  <a:schemeClr val="tx1"/>
                </a:solidFill>
              </a:ln>
              <a:effectLst/>
            </c:spPr>
          </c:marker>
          <c:xVal>
            <c:numRef>
              <c:f>'[1]53. Naramore(1990)ShaftB'!$A$3:$A$11</c:f>
              <c:numCache>
                <c:formatCode>General</c:formatCode>
                <c:ptCount val="9"/>
                <c:pt idx="0">
                  <c:v>0</c:v>
                </c:pt>
                <c:pt idx="1">
                  <c:v>0.20827999999999999</c:v>
                </c:pt>
                <c:pt idx="2">
                  <c:v>0.46481999999999996</c:v>
                </c:pt>
                <c:pt idx="3">
                  <c:v>0.97535999999999989</c:v>
                </c:pt>
                <c:pt idx="4">
                  <c:v>2.2885399999999998</c:v>
                </c:pt>
                <c:pt idx="5">
                  <c:v>6.1163199999999991</c:v>
                </c:pt>
                <c:pt idx="6">
                  <c:v>10.70102</c:v>
                </c:pt>
                <c:pt idx="7">
                  <c:v>16.037559999999999</c:v>
                </c:pt>
                <c:pt idx="8">
                  <c:v>20.622259999999997</c:v>
                </c:pt>
              </c:numCache>
            </c:numRef>
          </c:xVal>
          <c:yVal>
            <c:numRef>
              <c:f>'[1]53. Naramore(1990)ShaftB'!$D$3:$D$11</c:f>
              <c:numCache>
                <c:formatCode>General</c:formatCode>
                <c:ptCount val="9"/>
                <c:pt idx="0">
                  <c:v>0</c:v>
                </c:pt>
                <c:pt idx="1">
                  <c:v>440.952207208</c:v>
                </c:pt>
                <c:pt idx="2">
                  <c:v>887.15331590400001</c:v>
                </c:pt>
                <c:pt idx="3">
                  <c:v>1333.3544246000001</c:v>
                </c:pt>
                <c:pt idx="4">
                  <c:v>1779.7779443760001</c:v>
                </c:pt>
                <c:pt idx="5">
                  <c:v>2226.646286312</c:v>
                </c:pt>
                <c:pt idx="6">
                  <c:v>2668.5326200559998</c:v>
                </c:pt>
                <c:pt idx="7">
                  <c:v>3110.5524004479998</c:v>
                </c:pt>
                <c:pt idx="8">
                  <c:v>3557.5986712479998</c:v>
                </c:pt>
              </c:numCache>
            </c:numRef>
          </c:yVal>
          <c:smooth val="1"/>
          <c:extLst>
            <c:ext xmlns:c16="http://schemas.microsoft.com/office/drawing/2014/chart" uri="{C3380CC4-5D6E-409C-BE32-E72D297353CC}">
              <c16:uniqueId val="{00000000-A61C-4264-AAFD-38C2C4C0AA06}"/>
            </c:ext>
          </c:extLst>
        </c:ser>
        <c:dLbls>
          <c:showLegendKey val="0"/>
          <c:showVal val="0"/>
          <c:showCatName val="0"/>
          <c:showSerName val="0"/>
          <c:showPercent val="0"/>
          <c:showBubbleSize val="0"/>
        </c:dLbls>
        <c:axId val="682280344"/>
        <c:axId val="682285440"/>
      </c:scatterChart>
      <c:valAx>
        <c:axId val="682280344"/>
        <c:scaling>
          <c:orientation val="minMax"/>
          <c:min val="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7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Deflection (mm)</a:t>
                </a:r>
              </a:p>
            </c:rich>
          </c:tx>
          <c:overlay val="0"/>
          <c:spPr>
            <a:noFill/>
            <a:ln>
              <a:noFill/>
            </a:ln>
            <a:effectLst/>
          </c:spPr>
          <c:txPr>
            <a:bodyPr rot="0" spcFirstLastPara="1" vertOverflow="ellipsis" vert="horz" wrap="square" anchor="ctr" anchorCtr="1"/>
            <a:lstStyle/>
            <a:p>
              <a:pPr algn="ctr" rtl="0">
                <a:defRPr sz="7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2285440"/>
        <c:crosses val="autoZero"/>
        <c:crossBetween val="midCat"/>
        <c:majorUnit val="2.5"/>
      </c:valAx>
      <c:valAx>
        <c:axId val="682285440"/>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7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Load (kN) </a:t>
                </a:r>
              </a:p>
            </c:rich>
          </c:tx>
          <c:overlay val="0"/>
          <c:spPr>
            <a:noFill/>
            <a:ln>
              <a:noFill/>
            </a:ln>
            <a:effectLst/>
          </c:spPr>
          <c:txPr>
            <a:bodyPr rot="-5400000" spcFirstLastPara="1" vertOverflow="ellipsis" vert="horz" wrap="square" anchor="ctr" anchorCtr="1"/>
            <a:lstStyle/>
            <a:p>
              <a:pPr>
                <a:defRPr sz="7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228034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tx>
            <c:v>Load test</c:v>
          </c:tx>
          <c:spPr>
            <a:ln w="19050" cap="rnd">
              <a:solidFill>
                <a:schemeClr val="tx1"/>
              </a:solidFill>
              <a:round/>
            </a:ln>
            <a:effectLst/>
          </c:spPr>
          <c:marker>
            <c:symbol val="circle"/>
            <c:size val="5"/>
            <c:spPr>
              <a:solidFill>
                <a:schemeClr val="tx1"/>
              </a:solidFill>
              <a:ln w="9525">
                <a:solidFill>
                  <a:schemeClr val="tx1"/>
                </a:solidFill>
              </a:ln>
              <a:effectLst/>
            </c:spPr>
          </c:marker>
          <c:xVal>
            <c:numRef>
              <c:f>'[1]52. Naramore(1990)ShaftA'!$A$3:$A$11</c:f>
              <c:numCache>
                <c:formatCode>General</c:formatCode>
                <c:ptCount val="9"/>
                <c:pt idx="0">
                  <c:v>0</c:v>
                </c:pt>
                <c:pt idx="1">
                  <c:v>3.8100000000000002E-2</c:v>
                </c:pt>
                <c:pt idx="2">
                  <c:v>0.77978000000000003</c:v>
                </c:pt>
                <c:pt idx="3">
                  <c:v>1.27</c:v>
                </c:pt>
                <c:pt idx="4">
                  <c:v>2.5374599999999998</c:v>
                </c:pt>
                <c:pt idx="5">
                  <c:v>4.2621199999999995</c:v>
                </c:pt>
                <c:pt idx="6">
                  <c:v>6.9164199999999996</c:v>
                </c:pt>
                <c:pt idx="7">
                  <c:v>10.2235</c:v>
                </c:pt>
                <c:pt idx="8">
                  <c:v>13.276580000000001</c:v>
                </c:pt>
              </c:numCache>
            </c:numRef>
          </c:xVal>
          <c:yVal>
            <c:numRef>
              <c:f>'[1]52. Naramore(1990)ShaftA'!$D$3:$D$11</c:f>
              <c:numCache>
                <c:formatCode>General</c:formatCode>
                <c:ptCount val="9"/>
                <c:pt idx="0">
                  <c:v>0</c:v>
                </c:pt>
                <c:pt idx="1">
                  <c:v>442.82046028000002</c:v>
                </c:pt>
                <c:pt idx="2">
                  <c:v>890.80085761600003</c:v>
                </c:pt>
                <c:pt idx="3">
                  <c:v>1333.5323534640002</c:v>
                </c:pt>
                <c:pt idx="4">
                  <c:v>1776.130402664</c:v>
                </c:pt>
                <c:pt idx="5">
                  <c:v>2218.5950052160001</c:v>
                </c:pt>
                <c:pt idx="6">
                  <c:v>2666.1750626080002</c:v>
                </c:pt>
                <c:pt idx="7">
                  <c:v>3108.328289648</c:v>
                </c:pt>
                <c:pt idx="8">
                  <c:v>3550.5704811200003</c:v>
                </c:pt>
              </c:numCache>
            </c:numRef>
          </c:yVal>
          <c:smooth val="1"/>
          <c:extLst>
            <c:ext xmlns:c16="http://schemas.microsoft.com/office/drawing/2014/chart" uri="{C3380CC4-5D6E-409C-BE32-E72D297353CC}">
              <c16:uniqueId val="{00000000-B6D3-43BD-B744-8221DB7AB8F4}"/>
            </c:ext>
          </c:extLst>
        </c:ser>
        <c:dLbls>
          <c:showLegendKey val="0"/>
          <c:showVal val="0"/>
          <c:showCatName val="0"/>
          <c:showSerName val="0"/>
          <c:showPercent val="0"/>
          <c:showBubbleSize val="0"/>
        </c:dLbls>
        <c:axId val="682283088"/>
        <c:axId val="682285832"/>
      </c:scatterChart>
      <c:valAx>
        <c:axId val="682283088"/>
        <c:scaling>
          <c:orientation val="minMax"/>
          <c:min val="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7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Deflection (mm)</a:t>
                </a:r>
              </a:p>
            </c:rich>
          </c:tx>
          <c:overlay val="0"/>
          <c:spPr>
            <a:noFill/>
            <a:ln>
              <a:noFill/>
            </a:ln>
            <a:effectLst/>
          </c:spPr>
          <c:txPr>
            <a:bodyPr rot="0" spcFirstLastPara="1" vertOverflow="ellipsis" vert="horz" wrap="square" anchor="ctr" anchorCtr="1"/>
            <a:lstStyle/>
            <a:p>
              <a:pPr algn="ctr" rtl="0">
                <a:defRPr sz="7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2285832"/>
        <c:crosses val="autoZero"/>
        <c:crossBetween val="midCat"/>
        <c:majorUnit val="2.5"/>
      </c:valAx>
      <c:valAx>
        <c:axId val="682285832"/>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7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Load (kN) </a:t>
                </a:r>
              </a:p>
            </c:rich>
          </c:tx>
          <c:overlay val="0"/>
          <c:spPr>
            <a:noFill/>
            <a:ln>
              <a:noFill/>
            </a:ln>
            <a:effectLst/>
          </c:spPr>
          <c:txPr>
            <a:bodyPr rot="-5400000" spcFirstLastPara="1" vertOverflow="ellipsis" vert="horz" wrap="square" anchor="ctr" anchorCtr="1"/>
            <a:lstStyle/>
            <a:p>
              <a:pPr>
                <a:defRPr sz="7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228308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'[1]10. Donthireddy&amp;Briaud(1995)C1'!$A$3:$A$12</c:f>
              <c:numCache>
                <c:formatCode>General</c:formatCode>
                <c:ptCount val="10"/>
                <c:pt idx="0">
                  <c:v>0</c:v>
                </c:pt>
                <c:pt idx="1">
                  <c:v>1.6754</c:v>
                </c:pt>
                <c:pt idx="2">
                  <c:v>6.1295000000000002</c:v>
                </c:pt>
                <c:pt idx="3">
                  <c:v>12.0465</c:v>
                </c:pt>
                <c:pt idx="4">
                  <c:v>18.474799999999998</c:v>
                </c:pt>
                <c:pt idx="5">
                  <c:v>31.4085</c:v>
                </c:pt>
                <c:pt idx="6">
                  <c:v>32.871200000000002</c:v>
                </c:pt>
                <c:pt idx="7">
                  <c:v>34.551299999999998</c:v>
                </c:pt>
                <c:pt idx="8">
                  <c:v>36.743600000000001</c:v>
                </c:pt>
                <c:pt idx="9">
                  <c:v>38.131300000000003</c:v>
                </c:pt>
              </c:numCache>
            </c:numRef>
          </c:xVal>
          <c:yVal>
            <c:numRef>
              <c:f>'[1]10. Donthireddy&amp;Briaud(1995)C1'!$D$3:$D$12</c:f>
              <c:numCache>
                <c:formatCode>General</c:formatCode>
                <c:ptCount val="10"/>
                <c:pt idx="0">
                  <c:v>0</c:v>
                </c:pt>
                <c:pt idx="1">
                  <c:v>17.850000000000001</c:v>
                </c:pt>
                <c:pt idx="2">
                  <c:v>35.799999999999997</c:v>
                </c:pt>
                <c:pt idx="3">
                  <c:v>52.84</c:v>
                </c:pt>
                <c:pt idx="4">
                  <c:v>71.34</c:v>
                </c:pt>
                <c:pt idx="5">
                  <c:v>97.77</c:v>
                </c:pt>
                <c:pt idx="6">
                  <c:v>97.34</c:v>
                </c:pt>
                <c:pt idx="7">
                  <c:v>102.21</c:v>
                </c:pt>
                <c:pt idx="8">
                  <c:v>106.13</c:v>
                </c:pt>
                <c:pt idx="9">
                  <c:v>110.99</c:v>
                </c:pt>
              </c:numCache>
            </c:numRef>
          </c:yVal>
          <c:smooth val="1"/>
          <c:extLst>
            <c:ext xmlns:c16="http://schemas.microsoft.com/office/drawing/2014/chart" uri="{C3380CC4-5D6E-409C-BE32-E72D297353CC}">
              <c16:uniqueId val="{00000000-E152-43A2-A0D4-2C44D22C3C1C}"/>
            </c:ext>
          </c:extLst>
        </c:ser>
        <c:dLbls>
          <c:showLegendKey val="0"/>
          <c:showVal val="0"/>
          <c:showCatName val="0"/>
          <c:showSerName val="0"/>
          <c:showPercent val="0"/>
          <c:showBubbleSize val="0"/>
        </c:dLbls>
        <c:axId val="682286224"/>
        <c:axId val="682285048"/>
      </c:scatterChart>
      <c:valAx>
        <c:axId val="682286224"/>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2285048"/>
        <c:crosses val="autoZero"/>
        <c:crossBetween val="midCat"/>
      </c:valAx>
      <c:valAx>
        <c:axId val="682285048"/>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22862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'[1]9. Donthireddy&amp;Briaud(1995)U4'!$A$3:$A$12</c:f>
              <c:numCache>
                <c:formatCode>General</c:formatCode>
                <c:ptCount val="10"/>
                <c:pt idx="0">
                  <c:v>0</c:v>
                </c:pt>
                <c:pt idx="1">
                  <c:v>1.4393</c:v>
                </c:pt>
                <c:pt idx="2">
                  <c:v>3.7747000000000002</c:v>
                </c:pt>
                <c:pt idx="3">
                  <c:v>12.3081</c:v>
                </c:pt>
                <c:pt idx="4">
                  <c:v>13.342599999999999</c:v>
                </c:pt>
                <c:pt idx="5">
                  <c:v>18.712700000000002</c:v>
                </c:pt>
                <c:pt idx="6">
                  <c:v>25.806999999999999</c:v>
                </c:pt>
                <c:pt idx="7">
                  <c:v>34.2804</c:v>
                </c:pt>
              </c:numCache>
            </c:numRef>
          </c:xVal>
          <c:yVal>
            <c:numRef>
              <c:f>'[1]9. Donthireddy&amp;Briaud(1995)U4'!$D$3:$D$12</c:f>
              <c:numCache>
                <c:formatCode>General</c:formatCode>
                <c:ptCount val="10"/>
                <c:pt idx="0">
                  <c:v>0</c:v>
                </c:pt>
                <c:pt idx="1">
                  <c:v>13.09</c:v>
                </c:pt>
                <c:pt idx="2">
                  <c:v>26.67</c:v>
                </c:pt>
                <c:pt idx="3">
                  <c:v>53.19</c:v>
                </c:pt>
                <c:pt idx="4">
                  <c:v>53.21</c:v>
                </c:pt>
                <c:pt idx="5">
                  <c:v>66.599999999999994</c:v>
                </c:pt>
                <c:pt idx="6">
                  <c:v>79.790000000000006</c:v>
                </c:pt>
                <c:pt idx="7">
                  <c:v>93.48</c:v>
                </c:pt>
              </c:numCache>
            </c:numRef>
          </c:yVal>
          <c:smooth val="1"/>
          <c:extLst>
            <c:ext xmlns:c16="http://schemas.microsoft.com/office/drawing/2014/chart" uri="{C3380CC4-5D6E-409C-BE32-E72D297353CC}">
              <c16:uniqueId val="{00000000-C234-4123-8BDF-A39592BD7259}"/>
            </c:ext>
          </c:extLst>
        </c:ser>
        <c:dLbls>
          <c:showLegendKey val="0"/>
          <c:showVal val="0"/>
          <c:showCatName val="0"/>
          <c:showSerName val="0"/>
          <c:showPercent val="0"/>
          <c:showBubbleSize val="0"/>
        </c:dLbls>
        <c:axId val="682283480"/>
        <c:axId val="682289752"/>
      </c:scatterChart>
      <c:valAx>
        <c:axId val="682283480"/>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2289752"/>
        <c:crosses val="autoZero"/>
        <c:crossBetween val="midCat"/>
      </c:valAx>
      <c:valAx>
        <c:axId val="682289752"/>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228348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'[1]6.Hokmabadi(2012)#2'!$A$3:$A$8</c:f>
              <c:numCache>
                <c:formatCode>General</c:formatCode>
                <c:ptCount val="6"/>
                <c:pt idx="0">
                  <c:v>0</c:v>
                </c:pt>
                <c:pt idx="1">
                  <c:v>60</c:v>
                </c:pt>
                <c:pt idx="2">
                  <c:v>140</c:v>
                </c:pt>
                <c:pt idx="3">
                  <c:v>155</c:v>
                </c:pt>
                <c:pt idx="4">
                  <c:v>190</c:v>
                </c:pt>
                <c:pt idx="5">
                  <c:v>220</c:v>
                </c:pt>
              </c:numCache>
            </c:numRef>
          </c:xVal>
          <c:yVal>
            <c:numRef>
              <c:f>'[1]6.Hokmabadi(2012)#2'!$D$3:$D$8</c:f>
              <c:numCache>
                <c:formatCode>General</c:formatCode>
                <c:ptCount val="6"/>
                <c:pt idx="0">
                  <c:v>0</c:v>
                </c:pt>
                <c:pt idx="1">
                  <c:v>298.92049152000004</c:v>
                </c:pt>
                <c:pt idx="2">
                  <c:v>597.84098304000008</c:v>
                </c:pt>
                <c:pt idx="3">
                  <c:v>697.4811468800001</c:v>
                </c:pt>
                <c:pt idx="4">
                  <c:v>797.12131072000011</c:v>
                </c:pt>
                <c:pt idx="5">
                  <c:v>896.76147456000001</c:v>
                </c:pt>
              </c:numCache>
            </c:numRef>
          </c:yVal>
          <c:smooth val="1"/>
          <c:extLst>
            <c:ext xmlns:c16="http://schemas.microsoft.com/office/drawing/2014/chart" uri="{C3380CC4-5D6E-409C-BE32-E72D297353CC}">
              <c16:uniqueId val="{00000000-BEED-4A17-BA6D-2FEA44586F77}"/>
            </c:ext>
          </c:extLst>
        </c:ser>
        <c:dLbls>
          <c:showLegendKey val="0"/>
          <c:showVal val="0"/>
          <c:showCatName val="0"/>
          <c:showSerName val="0"/>
          <c:showPercent val="0"/>
          <c:showBubbleSize val="0"/>
        </c:dLbls>
        <c:axId val="669584696"/>
        <c:axId val="669586656"/>
      </c:scatterChart>
      <c:valAx>
        <c:axId val="669584696"/>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mn-lt"/>
                    <a:ea typeface="+mn-ea"/>
                    <a:cs typeface="+mn-cs"/>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669586656"/>
        <c:crosses val="autoZero"/>
        <c:crossBetween val="midCat"/>
      </c:valAx>
      <c:valAx>
        <c:axId val="66958665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66958469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pPr>
      <a:endParaRPr lang="en-U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'[1]11. Donthireddy&amp;Briaud(1995)C2'!$A$3:$A$14</c:f>
              <c:numCache>
                <c:formatCode>General</c:formatCode>
                <c:ptCount val="12"/>
                <c:pt idx="0">
                  <c:v>0</c:v>
                </c:pt>
                <c:pt idx="1">
                  <c:v>0.4304</c:v>
                </c:pt>
                <c:pt idx="2">
                  <c:v>1.7262999999999999</c:v>
                </c:pt>
                <c:pt idx="3">
                  <c:v>4.3209</c:v>
                </c:pt>
                <c:pt idx="4">
                  <c:v>7.9276999999999997</c:v>
                </c:pt>
                <c:pt idx="5">
                  <c:v>12.258100000000001</c:v>
                </c:pt>
                <c:pt idx="6">
                  <c:v>12.909000000000001</c:v>
                </c:pt>
                <c:pt idx="7">
                  <c:v>17.383900000000001</c:v>
                </c:pt>
                <c:pt idx="8">
                  <c:v>23.956600000000002</c:v>
                </c:pt>
                <c:pt idx="9">
                  <c:v>31.252600000000001</c:v>
                </c:pt>
                <c:pt idx="10">
                  <c:v>36.094900000000003</c:v>
                </c:pt>
                <c:pt idx="11">
                  <c:v>36.600900000000003</c:v>
                </c:pt>
              </c:numCache>
            </c:numRef>
          </c:xVal>
          <c:yVal>
            <c:numRef>
              <c:f>'[1]11. Donthireddy&amp;Briaud(1995)C2'!$D$3:$D$14</c:f>
              <c:numCache>
                <c:formatCode>General</c:formatCode>
                <c:ptCount val="12"/>
                <c:pt idx="0">
                  <c:v>0</c:v>
                </c:pt>
                <c:pt idx="1">
                  <c:v>5.0199999999999996</c:v>
                </c:pt>
                <c:pt idx="2">
                  <c:v>13.39</c:v>
                </c:pt>
                <c:pt idx="3">
                  <c:v>26.3</c:v>
                </c:pt>
                <c:pt idx="4">
                  <c:v>39.950000000000003</c:v>
                </c:pt>
                <c:pt idx="5">
                  <c:v>53.13</c:v>
                </c:pt>
                <c:pt idx="6">
                  <c:v>53.38</c:v>
                </c:pt>
                <c:pt idx="7">
                  <c:v>66.790000000000006</c:v>
                </c:pt>
                <c:pt idx="8">
                  <c:v>80</c:v>
                </c:pt>
                <c:pt idx="9">
                  <c:v>93.21</c:v>
                </c:pt>
                <c:pt idx="10">
                  <c:v>98.76</c:v>
                </c:pt>
                <c:pt idx="11">
                  <c:v>99.24</c:v>
                </c:pt>
              </c:numCache>
            </c:numRef>
          </c:yVal>
          <c:smooth val="1"/>
          <c:extLst>
            <c:ext xmlns:c16="http://schemas.microsoft.com/office/drawing/2014/chart" uri="{C3380CC4-5D6E-409C-BE32-E72D297353CC}">
              <c16:uniqueId val="{00000000-31E9-47A8-845B-CD5630A60ED7}"/>
            </c:ext>
          </c:extLst>
        </c:ser>
        <c:dLbls>
          <c:showLegendKey val="0"/>
          <c:showVal val="0"/>
          <c:showCatName val="0"/>
          <c:showSerName val="0"/>
          <c:showPercent val="0"/>
          <c:showBubbleSize val="0"/>
        </c:dLbls>
        <c:axId val="682279952"/>
        <c:axId val="682291320"/>
      </c:scatterChart>
      <c:valAx>
        <c:axId val="682279952"/>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2291320"/>
        <c:crosses val="autoZero"/>
        <c:crossBetween val="midCat"/>
      </c:valAx>
      <c:valAx>
        <c:axId val="682291320"/>
        <c:scaling>
          <c:orientation val="minMax"/>
          <c:max val="10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227995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'[1]12. Donthireddy&amp;Briaud(1995)C3'!$A$3:$A$13</c:f>
              <c:numCache>
                <c:formatCode>General</c:formatCode>
                <c:ptCount val="11"/>
                <c:pt idx="0">
                  <c:v>0</c:v>
                </c:pt>
                <c:pt idx="1">
                  <c:v>0.43169999999999997</c:v>
                </c:pt>
                <c:pt idx="2">
                  <c:v>1.2949999999999999</c:v>
                </c:pt>
                <c:pt idx="3">
                  <c:v>5.9711999999999996</c:v>
                </c:pt>
                <c:pt idx="4">
                  <c:v>11.5108</c:v>
                </c:pt>
                <c:pt idx="5">
                  <c:v>17.697800000000001</c:v>
                </c:pt>
                <c:pt idx="6">
                  <c:v>21.295000000000002</c:v>
                </c:pt>
                <c:pt idx="7">
                  <c:v>30.071899999999999</c:v>
                </c:pt>
                <c:pt idx="8">
                  <c:v>33.525199999999998</c:v>
                </c:pt>
                <c:pt idx="9">
                  <c:v>35.827300000000001</c:v>
                </c:pt>
                <c:pt idx="10">
                  <c:v>37.050400000000003</c:v>
                </c:pt>
              </c:numCache>
            </c:numRef>
          </c:xVal>
          <c:yVal>
            <c:numRef>
              <c:f>'[1]12. Donthireddy&amp;Briaud(1995)C3'!$D$3:$D$13</c:f>
              <c:numCache>
                <c:formatCode>General</c:formatCode>
                <c:ptCount val="11"/>
                <c:pt idx="0">
                  <c:v>0</c:v>
                </c:pt>
                <c:pt idx="1">
                  <c:v>10.48</c:v>
                </c:pt>
                <c:pt idx="2">
                  <c:v>18.59</c:v>
                </c:pt>
                <c:pt idx="3">
                  <c:v>37.21</c:v>
                </c:pt>
                <c:pt idx="4">
                  <c:v>55.38</c:v>
                </c:pt>
                <c:pt idx="5">
                  <c:v>72.59</c:v>
                </c:pt>
                <c:pt idx="6">
                  <c:v>82.63</c:v>
                </c:pt>
                <c:pt idx="7">
                  <c:v>100.83</c:v>
                </c:pt>
                <c:pt idx="8">
                  <c:v>105.16</c:v>
                </c:pt>
                <c:pt idx="9">
                  <c:v>109</c:v>
                </c:pt>
                <c:pt idx="10">
                  <c:v>114.25</c:v>
                </c:pt>
              </c:numCache>
            </c:numRef>
          </c:yVal>
          <c:smooth val="1"/>
          <c:extLst>
            <c:ext xmlns:c16="http://schemas.microsoft.com/office/drawing/2014/chart" uri="{C3380CC4-5D6E-409C-BE32-E72D297353CC}">
              <c16:uniqueId val="{00000000-0F30-4103-A193-EB07FF7CF2E7}"/>
            </c:ext>
          </c:extLst>
        </c:ser>
        <c:dLbls>
          <c:showLegendKey val="0"/>
          <c:showVal val="0"/>
          <c:showCatName val="0"/>
          <c:showSerName val="0"/>
          <c:showPercent val="0"/>
          <c:showBubbleSize val="0"/>
        </c:dLbls>
        <c:axId val="682286616"/>
        <c:axId val="682290536"/>
      </c:scatterChart>
      <c:valAx>
        <c:axId val="682286616"/>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2290536"/>
        <c:crosses val="autoZero"/>
        <c:crossBetween val="midCat"/>
      </c:valAx>
      <c:valAx>
        <c:axId val="68229053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228661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'[1]13. Donthireddy&amp;Briaud(1995)TPU'!$A$3:$A$9</c:f>
              <c:numCache>
                <c:formatCode>General</c:formatCode>
                <c:ptCount val="7"/>
                <c:pt idx="0">
                  <c:v>0</c:v>
                </c:pt>
                <c:pt idx="1">
                  <c:v>3.5792000000000002</c:v>
                </c:pt>
                <c:pt idx="2">
                  <c:v>10.670500000000001</c:v>
                </c:pt>
                <c:pt idx="3">
                  <c:v>22.142299999999999</c:v>
                </c:pt>
                <c:pt idx="4">
                  <c:v>32.190800000000003</c:v>
                </c:pt>
                <c:pt idx="5">
                  <c:v>48.260399999999997</c:v>
                </c:pt>
                <c:pt idx="6">
                  <c:v>50.341200000000001</c:v>
                </c:pt>
              </c:numCache>
            </c:numRef>
          </c:xVal>
          <c:yVal>
            <c:numRef>
              <c:f>'[1]13. Donthireddy&amp;Briaud(1995)TPU'!$D$3:$D$9</c:f>
              <c:numCache>
                <c:formatCode>General</c:formatCode>
                <c:ptCount val="7"/>
                <c:pt idx="0">
                  <c:v>0</c:v>
                </c:pt>
                <c:pt idx="1">
                  <c:v>30.93</c:v>
                </c:pt>
                <c:pt idx="2">
                  <c:v>54.23</c:v>
                </c:pt>
                <c:pt idx="3">
                  <c:v>76.680000000000007</c:v>
                </c:pt>
                <c:pt idx="4">
                  <c:v>99.09</c:v>
                </c:pt>
                <c:pt idx="5">
                  <c:v>122.13</c:v>
                </c:pt>
                <c:pt idx="6">
                  <c:v>121.7</c:v>
                </c:pt>
              </c:numCache>
            </c:numRef>
          </c:yVal>
          <c:smooth val="1"/>
          <c:extLst>
            <c:ext xmlns:c16="http://schemas.microsoft.com/office/drawing/2014/chart" uri="{C3380CC4-5D6E-409C-BE32-E72D297353CC}">
              <c16:uniqueId val="{00000000-4DC5-4075-A3F9-C5E2D93A4B99}"/>
            </c:ext>
          </c:extLst>
        </c:ser>
        <c:dLbls>
          <c:showLegendKey val="0"/>
          <c:showVal val="0"/>
          <c:showCatName val="0"/>
          <c:showSerName val="0"/>
          <c:showPercent val="0"/>
          <c:showBubbleSize val="0"/>
        </c:dLbls>
        <c:axId val="682281912"/>
        <c:axId val="682284264"/>
      </c:scatterChart>
      <c:valAx>
        <c:axId val="682281912"/>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2284264"/>
        <c:crosses val="autoZero"/>
        <c:crossBetween val="midCat"/>
        <c:majorUnit val="10"/>
      </c:valAx>
      <c:valAx>
        <c:axId val="682284264"/>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228191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'[1]14. Donthireddy&amp;Briaud(1995)CPU'!$A$3:$A$9</c:f>
              <c:numCache>
                <c:formatCode>General</c:formatCode>
                <c:ptCount val="7"/>
                <c:pt idx="0">
                  <c:v>0</c:v>
                </c:pt>
                <c:pt idx="1">
                  <c:v>0.20480000000000001</c:v>
                </c:pt>
                <c:pt idx="2">
                  <c:v>1.3018000000000001</c:v>
                </c:pt>
                <c:pt idx="3">
                  <c:v>4.7481999999999998</c:v>
                </c:pt>
                <c:pt idx="4">
                  <c:v>8.6778999999999993</c:v>
                </c:pt>
                <c:pt idx="5">
                  <c:v>9.3690999999999995</c:v>
                </c:pt>
                <c:pt idx="6">
                  <c:v>21.305099999999999</c:v>
                </c:pt>
              </c:numCache>
            </c:numRef>
          </c:xVal>
          <c:yVal>
            <c:numRef>
              <c:f>'[1]14. Donthireddy&amp;Briaud(1995)CPU'!$D$3:$D$9</c:f>
              <c:numCache>
                <c:formatCode>General</c:formatCode>
                <c:ptCount val="7"/>
                <c:pt idx="0">
                  <c:v>0</c:v>
                </c:pt>
                <c:pt idx="1">
                  <c:v>7.1992000000000003</c:v>
                </c:pt>
                <c:pt idx="2">
                  <c:v>31.206299999999999</c:v>
                </c:pt>
                <c:pt idx="3">
                  <c:v>53.8309</c:v>
                </c:pt>
                <c:pt idx="4">
                  <c:v>77.426299999999998</c:v>
                </c:pt>
                <c:pt idx="5">
                  <c:v>76.483699999999999</c:v>
                </c:pt>
                <c:pt idx="6">
                  <c:v>121.854</c:v>
                </c:pt>
              </c:numCache>
            </c:numRef>
          </c:yVal>
          <c:smooth val="1"/>
          <c:extLst>
            <c:ext xmlns:c16="http://schemas.microsoft.com/office/drawing/2014/chart" uri="{C3380CC4-5D6E-409C-BE32-E72D297353CC}">
              <c16:uniqueId val="{00000000-DDF7-4207-85BB-6D5F2BD1A7CC}"/>
            </c:ext>
          </c:extLst>
        </c:ser>
        <c:dLbls>
          <c:showLegendKey val="0"/>
          <c:showVal val="0"/>
          <c:showCatName val="0"/>
          <c:showSerName val="0"/>
          <c:showPercent val="0"/>
          <c:showBubbleSize val="0"/>
        </c:dLbls>
        <c:axId val="682283872"/>
        <c:axId val="682287008"/>
      </c:scatterChart>
      <c:valAx>
        <c:axId val="682283872"/>
        <c:scaling>
          <c:orientation val="minMax"/>
          <c:min val="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2287008"/>
        <c:crosses val="autoZero"/>
        <c:crossBetween val="midCat"/>
      </c:valAx>
      <c:valAx>
        <c:axId val="682287008"/>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228387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'[1]15. Donthireddy&amp;Briaud(1995)CPI'!$A$3:$A$9</c:f>
              <c:numCache>
                <c:formatCode>General</c:formatCode>
                <c:ptCount val="7"/>
                <c:pt idx="0">
                  <c:v>0</c:v>
                </c:pt>
                <c:pt idx="1">
                  <c:v>3.0303</c:v>
                </c:pt>
                <c:pt idx="2">
                  <c:v>4.1077000000000004</c:v>
                </c:pt>
                <c:pt idx="3">
                  <c:v>6.3973000000000004</c:v>
                </c:pt>
                <c:pt idx="4">
                  <c:v>18.8552</c:v>
                </c:pt>
                <c:pt idx="5">
                  <c:v>22.222200000000001</c:v>
                </c:pt>
                <c:pt idx="6">
                  <c:v>35.286200000000001</c:v>
                </c:pt>
              </c:numCache>
            </c:numRef>
          </c:xVal>
          <c:yVal>
            <c:numRef>
              <c:f>'[1]15. Donthireddy&amp;Briaud(1995)CPI'!$D$3:$D$9</c:f>
              <c:numCache>
                <c:formatCode>General</c:formatCode>
                <c:ptCount val="7"/>
                <c:pt idx="0">
                  <c:v>0</c:v>
                </c:pt>
                <c:pt idx="1">
                  <c:v>29.02</c:v>
                </c:pt>
                <c:pt idx="2">
                  <c:v>30.97</c:v>
                </c:pt>
                <c:pt idx="3">
                  <c:v>45.97</c:v>
                </c:pt>
                <c:pt idx="4">
                  <c:v>90.08</c:v>
                </c:pt>
                <c:pt idx="5">
                  <c:v>112.83</c:v>
                </c:pt>
                <c:pt idx="6">
                  <c:v>135.69</c:v>
                </c:pt>
              </c:numCache>
            </c:numRef>
          </c:yVal>
          <c:smooth val="1"/>
          <c:extLst>
            <c:ext xmlns:c16="http://schemas.microsoft.com/office/drawing/2014/chart" uri="{C3380CC4-5D6E-409C-BE32-E72D297353CC}">
              <c16:uniqueId val="{00000000-7D3C-413F-9D14-4674CBC014C0}"/>
            </c:ext>
          </c:extLst>
        </c:ser>
        <c:dLbls>
          <c:showLegendKey val="0"/>
          <c:showVal val="0"/>
          <c:showCatName val="0"/>
          <c:showSerName val="0"/>
          <c:showPercent val="0"/>
          <c:showBubbleSize val="0"/>
        </c:dLbls>
        <c:axId val="682290928"/>
        <c:axId val="682287400"/>
      </c:scatterChart>
      <c:valAx>
        <c:axId val="682290928"/>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2287400"/>
        <c:crosses val="autoZero"/>
        <c:crossBetween val="midCat"/>
      </c:valAx>
      <c:valAx>
        <c:axId val="682287400"/>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229092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'[1]17. Little&amp;Briaud(1988)_Pile3'!$A$3:$A$9</c:f>
              <c:numCache>
                <c:formatCode>General</c:formatCode>
                <c:ptCount val="7"/>
                <c:pt idx="0">
                  <c:v>0</c:v>
                </c:pt>
                <c:pt idx="1">
                  <c:v>5.2163979999999999</c:v>
                </c:pt>
                <c:pt idx="2">
                  <c:v>7.5600560000000003</c:v>
                </c:pt>
                <c:pt idx="3">
                  <c:v>10.55878</c:v>
                </c:pt>
                <c:pt idx="4">
                  <c:v>12.82192</c:v>
                </c:pt>
                <c:pt idx="5">
                  <c:v>21.760179999999998</c:v>
                </c:pt>
                <c:pt idx="6">
                  <c:v>24.3459</c:v>
                </c:pt>
              </c:numCache>
            </c:numRef>
          </c:xVal>
          <c:yVal>
            <c:numRef>
              <c:f>'[1]17. Little&amp;Briaud(1988)_Pile3'!$D$3:$D$9</c:f>
              <c:numCache>
                <c:formatCode>General</c:formatCode>
                <c:ptCount val="7"/>
                <c:pt idx="0">
                  <c:v>0</c:v>
                </c:pt>
                <c:pt idx="1">
                  <c:v>134.11388123999998</c:v>
                </c:pt>
                <c:pt idx="2">
                  <c:v>156.2704730296</c:v>
                </c:pt>
                <c:pt idx="3">
                  <c:v>201.17082186000002</c:v>
                </c:pt>
                <c:pt idx="4">
                  <c:v>222.74469662000001</c:v>
                </c:pt>
                <c:pt idx="5">
                  <c:v>245.48400543919999</c:v>
                </c:pt>
                <c:pt idx="6">
                  <c:v>268.22776247999997</c:v>
                </c:pt>
              </c:numCache>
            </c:numRef>
          </c:yVal>
          <c:smooth val="1"/>
          <c:extLst>
            <c:ext xmlns:c16="http://schemas.microsoft.com/office/drawing/2014/chart" uri="{C3380CC4-5D6E-409C-BE32-E72D297353CC}">
              <c16:uniqueId val="{00000000-FDB4-4B4E-9A7A-FAEF90F7FDE2}"/>
            </c:ext>
          </c:extLst>
        </c:ser>
        <c:dLbls>
          <c:showLegendKey val="0"/>
          <c:showVal val="0"/>
          <c:showCatName val="0"/>
          <c:showSerName val="0"/>
          <c:showPercent val="0"/>
          <c:showBubbleSize val="0"/>
        </c:dLbls>
        <c:axId val="682288968"/>
        <c:axId val="682280736"/>
      </c:scatterChart>
      <c:valAx>
        <c:axId val="682288968"/>
        <c:scaling>
          <c:orientation val="minMax"/>
          <c:min val="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2280736"/>
        <c:crosses val="autoZero"/>
        <c:crossBetween val="midCat"/>
      </c:valAx>
      <c:valAx>
        <c:axId val="68228073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228896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'[1]16. Little&amp;Briaud(1988)_Pile2'!$A$3:$A$9</c:f>
              <c:numCache>
                <c:formatCode>General</c:formatCode>
                <c:ptCount val="7"/>
                <c:pt idx="0">
                  <c:v>0</c:v>
                </c:pt>
                <c:pt idx="1">
                  <c:v>5.7657999999999994E-2</c:v>
                </c:pt>
                <c:pt idx="2">
                  <c:v>2.6255980000000001</c:v>
                </c:pt>
                <c:pt idx="3">
                  <c:v>4.7076359999999999</c:v>
                </c:pt>
                <c:pt idx="4">
                  <c:v>5.9349639999999999</c:v>
                </c:pt>
                <c:pt idx="5">
                  <c:v>12.333477999999999</c:v>
                </c:pt>
                <c:pt idx="6">
                  <c:v>16.965167999999998</c:v>
                </c:pt>
              </c:numCache>
            </c:numRef>
          </c:xVal>
          <c:yVal>
            <c:numRef>
              <c:f>'[1]16. Little&amp;Briaud(1988)_Pile2'!$D$3:$D$9</c:f>
              <c:numCache>
                <c:formatCode>General</c:formatCode>
                <c:ptCount val="7"/>
                <c:pt idx="0">
                  <c:v>0</c:v>
                </c:pt>
                <c:pt idx="1">
                  <c:v>26</c:v>
                </c:pt>
                <c:pt idx="2">
                  <c:v>112</c:v>
                </c:pt>
                <c:pt idx="3">
                  <c:v>156</c:v>
                </c:pt>
                <c:pt idx="4">
                  <c:v>178</c:v>
                </c:pt>
                <c:pt idx="5">
                  <c:v>268</c:v>
                </c:pt>
                <c:pt idx="6">
                  <c:v>290</c:v>
                </c:pt>
              </c:numCache>
            </c:numRef>
          </c:yVal>
          <c:smooth val="1"/>
          <c:extLst>
            <c:ext xmlns:c16="http://schemas.microsoft.com/office/drawing/2014/chart" uri="{C3380CC4-5D6E-409C-BE32-E72D297353CC}">
              <c16:uniqueId val="{00000000-9DDB-42A6-A623-7FEB4A9540E0}"/>
            </c:ext>
          </c:extLst>
        </c:ser>
        <c:dLbls>
          <c:showLegendKey val="0"/>
          <c:showVal val="0"/>
          <c:showCatName val="0"/>
          <c:showSerName val="0"/>
          <c:showPercent val="0"/>
          <c:showBubbleSize val="0"/>
        </c:dLbls>
        <c:axId val="682282304"/>
        <c:axId val="682300336"/>
      </c:scatterChart>
      <c:valAx>
        <c:axId val="682282304"/>
        <c:scaling>
          <c:orientation val="minMax"/>
          <c:min val="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2300336"/>
        <c:crosses val="autoZero"/>
        <c:crossBetween val="midCat"/>
      </c:valAx>
      <c:valAx>
        <c:axId val="68230033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228230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'[1]18.Smith(1983)_Sabine'!$A$3:$A$11</c:f>
              <c:numCache>
                <c:formatCode>General</c:formatCode>
                <c:ptCount val="9"/>
                <c:pt idx="0">
                  <c:v>0</c:v>
                </c:pt>
                <c:pt idx="1">
                  <c:v>1.7348199999999998</c:v>
                </c:pt>
                <c:pt idx="2">
                  <c:v>2.8016199999999998</c:v>
                </c:pt>
                <c:pt idx="3">
                  <c:v>4.554219999999999</c:v>
                </c:pt>
                <c:pt idx="4">
                  <c:v>11.089639999999999</c:v>
                </c:pt>
                <c:pt idx="5">
                  <c:v>21.35632</c:v>
                </c:pt>
                <c:pt idx="6">
                  <c:v>35.059620000000002</c:v>
                </c:pt>
                <c:pt idx="7">
                  <c:v>45.341539999999995</c:v>
                </c:pt>
                <c:pt idx="8">
                  <c:v>63.464440000000003</c:v>
                </c:pt>
              </c:numCache>
            </c:numRef>
          </c:xVal>
          <c:yVal>
            <c:numRef>
              <c:f>'[1]18.Smith(1983)_Sabine'!$D$3:$D$11</c:f>
              <c:numCache>
                <c:formatCode>General</c:formatCode>
                <c:ptCount val="9"/>
                <c:pt idx="0">
                  <c:v>0</c:v>
                </c:pt>
                <c:pt idx="1">
                  <c:v>9.1677847176</c:v>
                </c:pt>
                <c:pt idx="2">
                  <c:v>13.7539011872</c:v>
                </c:pt>
                <c:pt idx="3">
                  <c:v>18.3355694352</c:v>
                </c:pt>
                <c:pt idx="4">
                  <c:v>31.2398602968</c:v>
                </c:pt>
                <c:pt idx="5">
                  <c:v>44.820280841600002</c:v>
                </c:pt>
                <c:pt idx="6">
                  <c:v>58.405149608000002</c:v>
                </c:pt>
                <c:pt idx="7">
                  <c:v>67.234869484000001</c:v>
                </c:pt>
                <c:pt idx="8">
                  <c:v>80.303744544800011</c:v>
                </c:pt>
              </c:numCache>
            </c:numRef>
          </c:yVal>
          <c:smooth val="1"/>
          <c:extLst>
            <c:ext xmlns:c16="http://schemas.microsoft.com/office/drawing/2014/chart" uri="{C3380CC4-5D6E-409C-BE32-E72D297353CC}">
              <c16:uniqueId val="{00000000-9C4C-4D69-9672-2F3B361A22C0}"/>
            </c:ext>
          </c:extLst>
        </c:ser>
        <c:dLbls>
          <c:showLegendKey val="0"/>
          <c:showVal val="0"/>
          <c:showCatName val="0"/>
          <c:showSerName val="0"/>
          <c:showPercent val="0"/>
          <c:showBubbleSize val="0"/>
        </c:dLbls>
        <c:axId val="682300728"/>
        <c:axId val="682302688"/>
      </c:scatterChart>
      <c:valAx>
        <c:axId val="682300728"/>
        <c:scaling>
          <c:orientation val="minMax"/>
          <c:min val="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2302688"/>
        <c:crosses val="autoZero"/>
        <c:crossBetween val="midCat"/>
      </c:valAx>
      <c:valAx>
        <c:axId val="682302688"/>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230072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'[1]19.Smith(1983)_LakeAustin'!$A$3:$A$10</c:f>
              <c:numCache>
                <c:formatCode>General</c:formatCode>
                <c:ptCount val="8"/>
                <c:pt idx="0">
                  <c:v>0</c:v>
                </c:pt>
                <c:pt idx="1">
                  <c:v>3.9392860000000001</c:v>
                </c:pt>
                <c:pt idx="2">
                  <c:v>8.6697819999999997</c:v>
                </c:pt>
                <c:pt idx="3">
                  <c:v>14.388083999999997</c:v>
                </c:pt>
                <c:pt idx="4">
                  <c:v>18.531078000000001</c:v>
                </c:pt>
                <c:pt idx="5">
                  <c:v>27.807665999999998</c:v>
                </c:pt>
                <c:pt idx="6">
                  <c:v>41.431972000000002</c:v>
                </c:pt>
                <c:pt idx="7">
                  <c:v>50.915315999999997</c:v>
                </c:pt>
              </c:numCache>
            </c:numRef>
          </c:xVal>
          <c:yVal>
            <c:numRef>
              <c:f>'[1]19.Smith(1983)_LakeAustin'!$D$3:$D$10</c:f>
              <c:numCache>
                <c:formatCode>General</c:formatCode>
                <c:ptCount val="8"/>
                <c:pt idx="0">
                  <c:v>0</c:v>
                </c:pt>
                <c:pt idx="1">
                  <c:v>12.9576695208</c:v>
                </c:pt>
                <c:pt idx="2">
                  <c:v>26.1688876728</c:v>
                </c:pt>
                <c:pt idx="3">
                  <c:v>40.647848980799999</c:v>
                </c:pt>
                <c:pt idx="4">
                  <c:v>49.6065672832</c:v>
                </c:pt>
                <c:pt idx="5">
                  <c:v>67.061388841600007</c:v>
                </c:pt>
                <c:pt idx="6">
                  <c:v>88.768710249600005</c:v>
                </c:pt>
                <c:pt idx="7">
                  <c:v>100.24957019919999</c:v>
                </c:pt>
              </c:numCache>
            </c:numRef>
          </c:yVal>
          <c:smooth val="1"/>
          <c:extLst>
            <c:ext xmlns:c16="http://schemas.microsoft.com/office/drawing/2014/chart" uri="{C3380CC4-5D6E-409C-BE32-E72D297353CC}">
              <c16:uniqueId val="{00000000-8E7E-4CD9-A1FA-89B1B2DF7804}"/>
            </c:ext>
          </c:extLst>
        </c:ser>
        <c:dLbls>
          <c:showLegendKey val="0"/>
          <c:showVal val="0"/>
          <c:showCatName val="0"/>
          <c:showSerName val="0"/>
          <c:showPercent val="0"/>
          <c:showBubbleSize val="0"/>
        </c:dLbls>
        <c:axId val="682292888"/>
        <c:axId val="682299160"/>
      </c:scatterChart>
      <c:valAx>
        <c:axId val="682292888"/>
        <c:scaling>
          <c:orientation val="minMax"/>
          <c:min val="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2299160"/>
        <c:crosses val="autoZero"/>
        <c:crossBetween val="midCat"/>
        <c:majorUnit val="10"/>
      </c:valAx>
      <c:valAx>
        <c:axId val="682299160"/>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229288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'[1]26.Smith(1983)_rock&amp;damT4'!$A$3:$A$8</c:f>
              <c:numCache>
                <c:formatCode>General</c:formatCode>
                <c:ptCount val="6"/>
                <c:pt idx="0">
                  <c:v>0</c:v>
                </c:pt>
                <c:pt idx="1">
                  <c:v>11.476989999999999</c:v>
                </c:pt>
                <c:pt idx="2">
                  <c:v>18.913602000000001</c:v>
                </c:pt>
                <c:pt idx="3">
                  <c:v>33.038795999999998</c:v>
                </c:pt>
                <c:pt idx="4">
                  <c:v>53.369717999999999</c:v>
                </c:pt>
                <c:pt idx="5">
                  <c:v>56.664605999999999</c:v>
                </c:pt>
              </c:numCache>
            </c:numRef>
          </c:xVal>
          <c:yVal>
            <c:numRef>
              <c:f>'[1]26.Smith(1983)_rock&amp;damT4'!$D$3:$D$8</c:f>
              <c:numCache>
                <c:formatCode>General</c:formatCode>
                <c:ptCount val="6"/>
                <c:pt idx="0">
                  <c:v>0</c:v>
                </c:pt>
                <c:pt idx="1">
                  <c:v>91.139612362400001</c:v>
                </c:pt>
                <c:pt idx="2">
                  <c:v>134.61653028080002</c:v>
                </c:pt>
                <c:pt idx="3">
                  <c:v>178.93416208159999</c:v>
                </c:pt>
                <c:pt idx="4">
                  <c:v>221.5748143392</c:v>
                </c:pt>
                <c:pt idx="5">
                  <c:v>223.24734566080002</c:v>
                </c:pt>
              </c:numCache>
            </c:numRef>
          </c:yVal>
          <c:smooth val="1"/>
          <c:extLst>
            <c:ext xmlns:c16="http://schemas.microsoft.com/office/drawing/2014/chart" uri="{C3380CC4-5D6E-409C-BE32-E72D297353CC}">
              <c16:uniqueId val="{00000000-9E14-4986-B9BD-B586361F231A}"/>
            </c:ext>
          </c:extLst>
        </c:ser>
        <c:dLbls>
          <c:showLegendKey val="0"/>
          <c:showVal val="0"/>
          <c:showCatName val="0"/>
          <c:showSerName val="0"/>
          <c:showPercent val="0"/>
          <c:showBubbleSize val="0"/>
        </c:dLbls>
        <c:axId val="682297592"/>
        <c:axId val="682295632"/>
      </c:scatterChart>
      <c:valAx>
        <c:axId val="682297592"/>
        <c:scaling>
          <c:orientation val="minMax"/>
          <c:min val="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2295632"/>
        <c:crosses val="autoZero"/>
        <c:crossBetween val="midCat"/>
        <c:majorUnit val="10"/>
      </c:valAx>
      <c:valAx>
        <c:axId val="682295632"/>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229759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'[1]7.Hokmabadi(2012)#3'!$A$3:$A$6</c:f>
              <c:numCache>
                <c:formatCode>General</c:formatCode>
                <c:ptCount val="4"/>
                <c:pt idx="0">
                  <c:v>0</c:v>
                </c:pt>
                <c:pt idx="1">
                  <c:v>318</c:v>
                </c:pt>
                <c:pt idx="2">
                  <c:v>555</c:v>
                </c:pt>
                <c:pt idx="3">
                  <c:v>786</c:v>
                </c:pt>
              </c:numCache>
            </c:numRef>
          </c:xVal>
          <c:yVal>
            <c:numRef>
              <c:f>'[1]7.Hokmabadi(2012)#3'!$D$3:$D$6</c:f>
              <c:numCache>
                <c:formatCode>General</c:formatCode>
                <c:ptCount val="4"/>
                <c:pt idx="0">
                  <c:v>0</c:v>
                </c:pt>
                <c:pt idx="1">
                  <c:v>312.87011445759998</c:v>
                </c:pt>
                <c:pt idx="2">
                  <c:v>501.1900241152</c:v>
                </c:pt>
                <c:pt idx="3">
                  <c:v>625.74022891519996</c:v>
                </c:pt>
              </c:numCache>
            </c:numRef>
          </c:yVal>
          <c:smooth val="1"/>
          <c:extLst>
            <c:ext xmlns:c16="http://schemas.microsoft.com/office/drawing/2014/chart" uri="{C3380CC4-5D6E-409C-BE32-E72D297353CC}">
              <c16:uniqueId val="{00000000-4CD6-4FFB-BC4A-A46F83CB8BF1}"/>
            </c:ext>
          </c:extLst>
        </c:ser>
        <c:dLbls>
          <c:showLegendKey val="0"/>
          <c:showVal val="0"/>
          <c:showCatName val="0"/>
          <c:showSerName val="0"/>
          <c:showPercent val="0"/>
          <c:showBubbleSize val="0"/>
        </c:dLbls>
        <c:axId val="669584304"/>
        <c:axId val="669583128"/>
      </c:scatterChart>
      <c:valAx>
        <c:axId val="669584304"/>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mn-lt"/>
                    <a:ea typeface="+mn-ea"/>
                    <a:cs typeface="+mn-cs"/>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669583128"/>
        <c:crosses val="autoZero"/>
        <c:crossBetween val="midCat"/>
      </c:valAx>
      <c:valAx>
        <c:axId val="669583128"/>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66958430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pPr>
      <a:endParaRPr lang="en-US"/>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'[1]25.Smith(1983)_rock&amp;damT3'!$A$3:$A$9</c:f>
              <c:numCache>
                <c:formatCode>General</c:formatCode>
                <c:ptCount val="7"/>
                <c:pt idx="0">
                  <c:v>0</c:v>
                </c:pt>
                <c:pt idx="1">
                  <c:v>7.7000099999999989</c:v>
                </c:pt>
                <c:pt idx="2">
                  <c:v>12.7</c:v>
                </c:pt>
                <c:pt idx="3">
                  <c:v>18.50009</c:v>
                </c:pt>
                <c:pt idx="4">
                  <c:v>26.200099999999999</c:v>
                </c:pt>
                <c:pt idx="5">
                  <c:v>37.100002000000003</c:v>
                </c:pt>
                <c:pt idx="6">
                  <c:v>59.099957999999994</c:v>
                </c:pt>
              </c:numCache>
            </c:numRef>
          </c:xVal>
          <c:yVal>
            <c:numRef>
              <c:f>'[1]25.Smith(1983)_rock&amp;damT3'!$D$3:$D$9</c:f>
              <c:numCache>
                <c:formatCode>General</c:formatCode>
                <c:ptCount val="7"/>
                <c:pt idx="0">
                  <c:v>0</c:v>
                </c:pt>
                <c:pt idx="1">
                  <c:v>89.956385416800003</c:v>
                </c:pt>
                <c:pt idx="2">
                  <c:v>134.51866940560001</c:v>
                </c:pt>
                <c:pt idx="3">
                  <c:v>179.08540161599998</c:v>
                </c:pt>
                <c:pt idx="4">
                  <c:v>223.64768560479999</c:v>
                </c:pt>
                <c:pt idx="5">
                  <c:v>269.03733881120002</c:v>
                </c:pt>
                <c:pt idx="6">
                  <c:v>322.68289130720001</c:v>
                </c:pt>
              </c:numCache>
            </c:numRef>
          </c:yVal>
          <c:smooth val="1"/>
          <c:extLst>
            <c:ext xmlns:c16="http://schemas.microsoft.com/office/drawing/2014/chart" uri="{C3380CC4-5D6E-409C-BE32-E72D297353CC}">
              <c16:uniqueId val="{00000000-898F-4765-BF50-6B6BBEF40C51}"/>
            </c:ext>
          </c:extLst>
        </c:ser>
        <c:dLbls>
          <c:showLegendKey val="0"/>
          <c:showVal val="0"/>
          <c:showCatName val="0"/>
          <c:showSerName val="0"/>
          <c:showPercent val="0"/>
          <c:showBubbleSize val="0"/>
        </c:dLbls>
        <c:axId val="682293672"/>
        <c:axId val="682294848"/>
      </c:scatterChart>
      <c:valAx>
        <c:axId val="682293672"/>
        <c:scaling>
          <c:orientation val="minMax"/>
          <c:min val="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2294848"/>
        <c:crosses val="autoZero"/>
        <c:crossBetween val="midCat"/>
        <c:majorUnit val="10"/>
      </c:valAx>
      <c:valAx>
        <c:axId val="682294848"/>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229367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'[1]20.Kasch(1977)'!$A$3:$A$20</c:f>
              <c:numCache>
                <c:formatCode>General</c:formatCode>
                <c:ptCount val="18"/>
                <c:pt idx="0">
                  <c:v>0</c:v>
                </c:pt>
                <c:pt idx="1">
                  <c:v>0.26873200000000003</c:v>
                </c:pt>
                <c:pt idx="2">
                  <c:v>1.0650219999999999</c:v>
                </c:pt>
                <c:pt idx="3">
                  <c:v>2.6349959999999997</c:v>
                </c:pt>
                <c:pt idx="4">
                  <c:v>3.1856679999999997</c:v>
                </c:pt>
                <c:pt idx="5">
                  <c:v>4.5145960000000001</c:v>
                </c:pt>
                <c:pt idx="6">
                  <c:v>6.9425819999999998</c:v>
                </c:pt>
                <c:pt idx="7">
                  <c:v>9.3731080000000002</c:v>
                </c:pt>
                <c:pt idx="8">
                  <c:v>12.239243999999999</c:v>
                </c:pt>
                <c:pt idx="9">
                  <c:v>15.538703999999999</c:v>
                </c:pt>
                <c:pt idx="10">
                  <c:v>19.602957999999997</c:v>
                </c:pt>
                <c:pt idx="11">
                  <c:v>23.12162</c:v>
                </c:pt>
                <c:pt idx="12">
                  <c:v>28.171139999999998</c:v>
                </c:pt>
                <c:pt idx="13">
                  <c:v>32.670241999999995</c:v>
                </c:pt>
                <c:pt idx="14">
                  <c:v>38.478713999999997</c:v>
                </c:pt>
                <c:pt idx="15">
                  <c:v>48.788573999999997</c:v>
                </c:pt>
                <c:pt idx="16">
                  <c:v>60.59449399999999</c:v>
                </c:pt>
                <c:pt idx="17">
                  <c:v>81.672937999999988</c:v>
                </c:pt>
              </c:numCache>
            </c:numRef>
          </c:xVal>
          <c:yVal>
            <c:numRef>
              <c:f>'[1]20.Kasch(1977)'!$D$3:$D$20</c:f>
              <c:numCache>
                <c:formatCode>General</c:formatCode>
                <c:ptCount val="18"/>
                <c:pt idx="0">
                  <c:v>0</c:v>
                </c:pt>
                <c:pt idx="1">
                  <c:v>62.230620184000003</c:v>
                </c:pt>
                <c:pt idx="2">
                  <c:v>103.63021861520001</c:v>
                </c:pt>
                <c:pt idx="3">
                  <c:v>158.25882808480003</c:v>
                </c:pt>
                <c:pt idx="4">
                  <c:v>165.58949728159999</c:v>
                </c:pt>
                <c:pt idx="5">
                  <c:v>192.0786569096</c:v>
                </c:pt>
                <c:pt idx="6">
                  <c:v>230.2666393456</c:v>
                </c:pt>
                <c:pt idx="7">
                  <c:v>271.41713736720004</c:v>
                </c:pt>
                <c:pt idx="8">
                  <c:v>312.50536028640005</c:v>
                </c:pt>
                <c:pt idx="9">
                  <c:v>350.5598960744</c:v>
                </c:pt>
                <c:pt idx="10">
                  <c:v>391.46574190799998</c:v>
                </c:pt>
                <c:pt idx="11">
                  <c:v>430.97039793760001</c:v>
                </c:pt>
                <c:pt idx="12">
                  <c:v>477.66338007280001</c:v>
                </c:pt>
                <c:pt idx="13">
                  <c:v>517.02124478960002</c:v>
                </c:pt>
                <c:pt idx="14">
                  <c:v>559.15035156320005</c:v>
                </c:pt>
                <c:pt idx="15">
                  <c:v>643.59983863920002</c:v>
                </c:pt>
                <c:pt idx="16">
                  <c:v>692.2411418352001</c:v>
                </c:pt>
                <c:pt idx="17">
                  <c:v>755.80178027760007</c:v>
                </c:pt>
              </c:numCache>
            </c:numRef>
          </c:yVal>
          <c:smooth val="1"/>
          <c:extLst>
            <c:ext xmlns:c16="http://schemas.microsoft.com/office/drawing/2014/chart" uri="{C3380CC4-5D6E-409C-BE32-E72D297353CC}">
              <c16:uniqueId val="{00000000-E5B5-480A-9573-C00C6C770109}"/>
            </c:ext>
          </c:extLst>
        </c:ser>
        <c:dLbls>
          <c:showLegendKey val="0"/>
          <c:showVal val="0"/>
          <c:showCatName val="0"/>
          <c:showSerName val="0"/>
          <c:showPercent val="0"/>
          <c:showBubbleSize val="0"/>
        </c:dLbls>
        <c:axId val="682294456"/>
        <c:axId val="682296024"/>
      </c:scatterChart>
      <c:valAx>
        <c:axId val="682294456"/>
        <c:scaling>
          <c:orientation val="minMax"/>
          <c:min val="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2296024"/>
        <c:crosses val="autoZero"/>
        <c:crossBetween val="midCat"/>
        <c:majorUnit val="10"/>
      </c:valAx>
      <c:valAx>
        <c:axId val="682296024"/>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229445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'[1]27.Smith(1983)_baytown'!$A$3:$A$9</c:f>
              <c:numCache>
                <c:formatCode>General</c:formatCode>
                <c:ptCount val="7"/>
                <c:pt idx="0">
                  <c:v>0</c:v>
                </c:pt>
                <c:pt idx="1">
                  <c:v>6.0279280000000002</c:v>
                </c:pt>
                <c:pt idx="2">
                  <c:v>13.662913999999999</c:v>
                </c:pt>
                <c:pt idx="3">
                  <c:v>21.791675999999999</c:v>
                </c:pt>
                <c:pt idx="4">
                  <c:v>35.485577999999997</c:v>
                </c:pt>
                <c:pt idx="5">
                  <c:v>68.436744000000004</c:v>
                </c:pt>
                <c:pt idx="6">
                  <c:v>86.591393999999994</c:v>
                </c:pt>
              </c:numCache>
            </c:numRef>
          </c:xVal>
          <c:yVal>
            <c:numRef>
              <c:f>'[1]27.Smith(1983)_baytown'!$D$3:$D$9</c:f>
              <c:numCache>
                <c:formatCode>General</c:formatCode>
                <c:ptCount val="7"/>
                <c:pt idx="0">
                  <c:v>0</c:v>
                </c:pt>
                <c:pt idx="1">
                  <c:v>44.015152731999997</c:v>
                </c:pt>
                <c:pt idx="2">
                  <c:v>88.7286762552</c:v>
                </c:pt>
                <c:pt idx="3">
                  <c:v>134.13167412640001</c:v>
                </c:pt>
                <c:pt idx="4">
                  <c:v>178.20465373919998</c:v>
                </c:pt>
                <c:pt idx="5">
                  <c:v>267.08012130719999</c:v>
                </c:pt>
                <c:pt idx="6">
                  <c:v>297.44813017040002</c:v>
                </c:pt>
              </c:numCache>
            </c:numRef>
          </c:yVal>
          <c:smooth val="1"/>
          <c:extLst>
            <c:ext xmlns:c16="http://schemas.microsoft.com/office/drawing/2014/chart" uri="{C3380CC4-5D6E-409C-BE32-E72D297353CC}">
              <c16:uniqueId val="{00000000-4C02-4EFC-B04A-FE87757A2BCD}"/>
            </c:ext>
          </c:extLst>
        </c:ser>
        <c:dLbls>
          <c:showLegendKey val="0"/>
          <c:showVal val="0"/>
          <c:showCatName val="0"/>
          <c:showSerName val="0"/>
          <c:showPercent val="0"/>
          <c:showBubbleSize val="0"/>
        </c:dLbls>
        <c:axId val="682291712"/>
        <c:axId val="682296416"/>
      </c:scatterChart>
      <c:valAx>
        <c:axId val="682291712"/>
        <c:scaling>
          <c:orientation val="minMax"/>
          <c:min val="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2296416"/>
        <c:crosses val="autoZero"/>
        <c:crossBetween val="midCat"/>
        <c:majorUnit val="10"/>
      </c:valAx>
      <c:valAx>
        <c:axId val="68229641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229171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'[1]31. Cho (2001)_Short'!$A$3:$A$9</c:f>
              <c:numCache>
                <c:formatCode>General</c:formatCode>
                <c:ptCount val="7"/>
                <c:pt idx="0">
                  <c:v>0</c:v>
                </c:pt>
                <c:pt idx="1">
                  <c:v>5.0999999999999996</c:v>
                </c:pt>
                <c:pt idx="2">
                  <c:v>9.1999999999999993</c:v>
                </c:pt>
                <c:pt idx="3">
                  <c:v>13.299999999999999</c:v>
                </c:pt>
                <c:pt idx="4">
                  <c:v>17.100000000000001</c:v>
                </c:pt>
                <c:pt idx="5">
                  <c:v>18.55</c:v>
                </c:pt>
                <c:pt idx="6">
                  <c:v>19.990000000000002</c:v>
                </c:pt>
              </c:numCache>
            </c:numRef>
          </c:xVal>
          <c:yVal>
            <c:numRef>
              <c:f>'[1]31. Cho (2001)_Short'!$D$3:$D$9</c:f>
              <c:numCache>
                <c:formatCode>General</c:formatCode>
                <c:ptCount val="7"/>
                <c:pt idx="0">
                  <c:v>0</c:v>
                </c:pt>
                <c:pt idx="1">
                  <c:v>136.52000000000001</c:v>
                </c:pt>
                <c:pt idx="2">
                  <c:v>273.04000000000002</c:v>
                </c:pt>
                <c:pt idx="3">
                  <c:v>401.53</c:v>
                </c:pt>
                <c:pt idx="4">
                  <c:v>530.02</c:v>
                </c:pt>
                <c:pt idx="5">
                  <c:v>578.20000000000005</c:v>
                </c:pt>
                <c:pt idx="6">
                  <c:v>623.71</c:v>
                </c:pt>
              </c:numCache>
            </c:numRef>
          </c:yVal>
          <c:smooth val="1"/>
          <c:extLst>
            <c:ext xmlns:c16="http://schemas.microsoft.com/office/drawing/2014/chart" uri="{C3380CC4-5D6E-409C-BE32-E72D297353CC}">
              <c16:uniqueId val="{00000000-EF41-4D2C-9BA1-C5ECB9CDA7DA}"/>
            </c:ext>
          </c:extLst>
        </c:ser>
        <c:dLbls>
          <c:showLegendKey val="0"/>
          <c:showVal val="0"/>
          <c:showCatName val="0"/>
          <c:showSerName val="0"/>
          <c:showPercent val="0"/>
          <c:showBubbleSize val="0"/>
        </c:dLbls>
        <c:axId val="682295240"/>
        <c:axId val="682302296"/>
      </c:scatterChart>
      <c:valAx>
        <c:axId val="682295240"/>
        <c:scaling>
          <c:orientation val="minMax"/>
          <c:min val="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2302296"/>
        <c:crosses val="autoZero"/>
        <c:crossBetween val="midCat"/>
        <c:majorUnit val="25"/>
      </c:valAx>
      <c:valAx>
        <c:axId val="68230229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229524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'[1]32. Cho (2001)_Long'!$A$3:$A$17</c:f>
              <c:numCache>
                <c:formatCode>General</c:formatCode>
                <c:ptCount val="15"/>
                <c:pt idx="0">
                  <c:v>0</c:v>
                </c:pt>
                <c:pt idx="1">
                  <c:v>4.6399999999999997</c:v>
                </c:pt>
                <c:pt idx="2">
                  <c:v>9.0399999999999991</c:v>
                </c:pt>
                <c:pt idx="3">
                  <c:v>13.19</c:v>
                </c:pt>
                <c:pt idx="4">
                  <c:v>17.09</c:v>
                </c:pt>
                <c:pt idx="5">
                  <c:v>18.559999999999999</c:v>
                </c:pt>
                <c:pt idx="6">
                  <c:v>20.27</c:v>
                </c:pt>
                <c:pt idx="7">
                  <c:v>21.98</c:v>
                </c:pt>
                <c:pt idx="8">
                  <c:v>23.689999999999998</c:v>
                </c:pt>
                <c:pt idx="9">
                  <c:v>25.41</c:v>
                </c:pt>
                <c:pt idx="10">
                  <c:v>27.369999999999997</c:v>
                </c:pt>
                <c:pt idx="11">
                  <c:v>29.57</c:v>
                </c:pt>
                <c:pt idx="12">
                  <c:v>31.53</c:v>
                </c:pt>
                <c:pt idx="13">
                  <c:v>33.99</c:v>
                </c:pt>
                <c:pt idx="14">
                  <c:v>34.96</c:v>
                </c:pt>
              </c:numCache>
            </c:numRef>
          </c:xVal>
          <c:yVal>
            <c:numRef>
              <c:f>'[1]32. Cho (2001)_Long'!$D$3:$D$17</c:f>
              <c:numCache>
                <c:formatCode>General</c:formatCode>
                <c:ptCount val="15"/>
                <c:pt idx="0">
                  <c:v>0</c:v>
                </c:pt>
                <c:pt idx="1">
                  <c:v>132.352</c:v>
                </c:pt>
                <c:pt idx="2">
                  <c:v>267.06299999999999</c:v>
                </c:pt>
                <c:pt idx="3">
                  <c:v>399.40699999999998</c:v>
                </c:pt>
                <c:pt idx="4">
                  <c:v>534.11099999999999</c:v>
                </c:pt>
                <c:pt idx="5">
                  <c:v>579.01400000000001</c:v>
                </c:pt>
                <c:pt idx="6">
                  <c:v>623.92100000000005</c:v>
                </c:pt>
                <c:pt idx="7">
                  <c:v>666.46600000000001</c:v>
                </c:pt>
                <c:pt idx="8">
                  <c:v>711.37300000000005</c:v>
                </c:pt>
                <c:pt idx="9">
                  <c:v>753.91800000000001</c:v>
                </c:pt>
                <c:pt idx="10">
                  <c:v>801.19100000000003</c:v>
                </c:pt>
                <c:pt idx="11">
                  <c:v>846.10599999999999</c:v>
                </c:pt>
                <c:pt idx="12">
                  <c:v>891.01700000000005</c:v>
                </c:pt>
                <c:pt idx="13">
                  <c:v>935.93499999999995</c:v>
                </c:pt>
                <c:pt idx="14">
                  <c:v>978.46900000000005</c:v>
                </c:pt>
              </c:numCache>
            </c:numRef>
          </c:yVal>
          <c:smooth val="1"/>
          <c:extLst>
            <c:ext xmlns:c16="http://schemas.microsoft.com/office/drawing/2014/chart" uri="{C3380CC4-5D6E-409C-BE32-E72D297353CC}">
              <c16:uniqueId val="{00000000-D1CE-491E-A032-350627448829}"/>
            </c:ext>
          </c:extLst>
        </c:ser>
        <c:dLbls>
          <c:showLegendKey val="0"/>
          <c:showVal val="0"/>
          <c:showCatName val="0"/>
          <c:showSerName val="0"/>
          <c:showPercent val="0"/>
          <c:showBubbleSize val="0"/>
        </c:dLbls>
        <c:axId val="682303864"/>
        <c:axId val="682298376"/>
      </c:scatterChart>
      <c:valAx>
        <c:axId val="682303864"/>
        <c:scaling>
          <c:orientation val="minMax"/>
          <c:min val="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2298376"/>
        <c:crosses val="autoZero"/>
        <c:crossBetween val="midCat"/>
      </c:valAx>
      <c:valAx>
        <c:axId val="68229837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230386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'[1]24.Tucker&amp;Briaud(1987)_3-13'!$A$3:$A$11</c:f>
              <c:numCache>
                <c:formatCode>General</c:formatCode>
                <c:ptCount val="9"/>
                <c:pt idx="0">
                  <c:v>0</c:v>
                </c:pt>
                <c:pt idx="1">
                  <c:v>2.1965919999999999</c:v>
                </c:pt>
                <c:pt idx="2">
                  <c:v>4.2486579999999998</c:v>
                </c:pt>
                <c:pt idx="3">
                  <c:v>9.0050620000000006</c:v>
                </c:pt>
                <c:pt idx="4">
                  <c:v>14.569439999999998</c:v>
                </c:pt>
                <c:pt idx="5">
                  <c:v>21.54682</c:v>
                </c:pt>
                <c:pt idx="6">
                  <c:v>27.250389999999999</c:v>
                </c:pt>
                <c:pt idx="7">
                  <c:v>35.505389999999998</c:v>
                </c:pt>
                <c:pt idx="8">
                  <c:v>48.536097999999996</c:v>
                </c:pt>
              </c:numCache>
            </c:numRef>
          </c:xVal>
          <c:yVal>
            <c:numRef>
              <c:f>'[1]24.Tucker&amp;Briaud(1987)_3-13'!$D$3:$D$11</c:f>
              <c:numCache>
                <c:formatCode>General</c:formatCode>
                <c:ptCount val="9"/>
                <c:pt idx="0">
                  <c:v>0</c:v>
                </c:pt>
                <c:pt idx="1">
                  <c:v>45.967922014400003</c:v>
                </c:pt>
                <c:pt idx="2">
                  <c:v>72.234670562400012</c:v>
                </c:pt>
                <c:pt idx="3">
                  <c:v>106.1612567056</c:v>
                </c:pt>
                <c:pt idx="4">
                  <c:v>125.86243017200002</c:v>
                </c:pt>
                <c:pt idx="5">
                  <c:v>174.01887721360001</c:v>
                </c:pt>
                <c:pt idx="6">
                  <c:v>219.986799228</c:v>
                </c:pt>
                <c:pt idx="7">
                  <c:v>264.86045872879998</c:v>
                </c:pt>
                <c:pt idx="8">
                  <c:v>318.48821833840003</c:v>
                </c:pt>
              </c:numCache>
            </c:numRef>
          </c:yVal>
          <c:smooth val="1"/>
          <c:extLst>
            <c:ext xmlns:c16="http://schemas.microsoft.com/office/drawing/2014/chart" uri="{C3380CC4-5D6E-409C-BE32-E72D297353CC}">
              <c16:uniqueId val="{00000000-3D89-492E-B0B9-1F6CC66AE8D8}"/>
            </c:ext>
          </c:extLst>
        </c:ser>
        <c:dLbls>
          <c:showLegendKey val="0"/>
          <c:showVal val="0"/>
          <c:showCatName val="0"/>
          <c:showSerName val="0"/>
          <c:showPercent val="0"/>
          <c:showBubbleSize val="0"/>
        </c:dLbls>
        <c:axId val="682292496"/>
        <c:axId val="682297984"/>
      </c:scatterChart>
      <c:valAx>
        <c:axId val="682292496"/>
        <c:scaling>
          <c:orientation val="minMax"/>
          <c:min val="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2297984"/>
        <c:crosses val="autoZero"/>
        <c:crossBetween val="midCat"/>
        <c:majorUnit val="10"/>
      </c:valAx>
      <c:valAx>
        <c:axId val="682297984"/>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229249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'[1]23.Tucker&amp;Briaud(1987)_3-12'!$A$3:$A$11</c:f>
              <c:numCache>
                <c:formatCode>General</c:formatCode>
                <c:ptCount val="9"/>
                <c:pt idx="0">
                  <c:v>0</c:v>
                </c:pt>
                <c:pt idx="1">
                  <c:v>2.5153620000000001</c:v>
                </c:pt>
                <c:pt idx="2">
                  <c:v>5.5239919999999998</c:v>
                </c:pt>
                <c:pt idx="3">
                  <c:v>11.075923999999999</c:v>
                </c:pt>
                <c:pt idx="4">
                  <c:v>16.484092</c:v>
                </c:pt>
                <c:pt idx="5">
                  <c:v>22.821137999999998</c:v>
                </c:pt>
                <c:pt idx="6">
                  <c:v>30.597093999999998</c:v>
                </c:pt>
                <c:pt idx="7">
                  <c:v>41.402762000000003</c:v>
                </c:pt>
                <c:pt idx="8">
                  <c:v>63.361569999999993</c:v>
                </c:pt>
              </c:numCache>
            </c:numRef>
          </c:xVal>
          <c:yVal>
            <c:numRef>
              <c:f>'[1]23.Tucker&amp;Briaud(1987)_3-12'!$D$3:$D$11</c:f>
              <c:numCache>
                <c:formatCode>General</c:formatCode>
                <c:ptCount val="9"/>
                <c:pt idx="0">
                  <c:v>0</c:v>
                </c:pt>
                <c:pt idx="1">
                  <c:v>45.967922014400003</c:v>
                </c:pt>
                <c:pt idx="2">
                  <c:v>72.234670562400012</c:v>
                </c:pt>
                <c:pt idx="3">
                  <c:v>108.35422995440001</c:v>
                </c:pt>
                <c:pt idx="4">
                  <c:v>123.6739051448</c:v>
                </c:pt>
                <c:pt idx="5">
                  <c:v>175.11313972719998</c:v>
                </c:pt>
                <c:pt idx="6">
                  <c:v>221.0810617416</c:v>
                </c:pt>
                <c:pt idx="7">
                  <c:v>265.95472124240001</c:v>
                </c:pt>
                <c:pt idx="8">
                  <c:v>318.48821833840003</c:v>
                </c:pt>
              </c:numCache>
            </c:numRef>
          </c:yVal>
          <c:smooth val="1"/>
          <c:extLst>
            <c:ext xmlns:c16="http://schemas.microsoft.com/office/drawing/2014/chart" uri="{C3380CC4-5D6E-409C-BE32-E72D297353CC}">
              <c16:uniqueId val="{00000000-480A-4900-871B-59197C0A3674}"/>
            </c:ext>
          </c:extLst>
        </c:ser>
        <c:dLbls>
          <c:showLegendKey val="0"/>
          <c:showVal val="0"/>
          <c:showCatName val="0"/>
          <c:showSerName val="0"/>
          <c:showPercent val="0"/>
          <c:showBubbleSize val="0"/>
        </c:dLbls>
        <c:axId val="682293280"/>
        <c:axId val="682296808"/>
      </c:scatterChart>
      <c:valAx>
        <c:axId val="682293280"/>
        <c:scaling>
          <c:orientation val="minMax"/>
          <c:min val="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2296808"/>
        <c:crosses val="autoZero"/>
        <c:crossBetween val="midCat"/>
        <c:majorUnit val="10"/>
      </c:valAx>
      <c:valAx>
        <c:axId val="682296808"/>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229328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'[1]21.Holloway(1983)'!$A$3:$A$19</c:f>
              <c:numCache>
                <c:formatCode>General</c:formatCode>
                <c:ptCount val="17"/>
                <c:pt idx="0">
                  <c:v>0</c:v>
                </c:pt>
                <c:pt idx="1">
                  <c:v>8.8899999999999993E-2</c:v>
                </c:pt>
                <c:pt idx="2">
                  <c:v>1.2953999999999999</c:v>
                </c:pt>
                <c:pt idx="3">
                  <c:v>2.7685999999999997</c:v>
                </c:pt>
                <c:pt idx="4">
                  <c:v>5.1815999999999995</c:v>
                </c:pt>
                <c:pt idx="5">
                  <c:v>8.4581999999999997</c:v>
                </c:pt>
                <c:pt idx="6">
                  <c:v>11.8872</c:v>
                </c:pt>
                <c:pt idx="7">
                  <c:v>17.145</c:v>
                </c:pt>
                <c:pt idx="8">
                  <c:v>22.402799999999999</c:v>
                </c:pt>
                <c:pt idx="9">
                  <c:v>28.752799999999997</c:v>
                </c:pt>
                <c:pt idx="10">
                  <c:v>36.575999999999993</c:v>
                </c:pt>
                <c:pt idx="11">
                  <c:v>48.640999999999998</c:v>
                </c:pt>
                <c:pt idx="12">
                  <c:v>102.43820000000001</c:v>
                </c:pt>
                <c:pt idx="13">
                  <c:v>128.6764</c:v>
                </c:pt>
                <c:pt idx="14">
                  <c:v>163.4744</c:v>
                </c:pt>
                <c:pt idx="15">
                  <c:v>174.72659999999999</c:v>
                </c:pt>
                <c:pt idx="16">
                  <c:v>188.01079999999999</c:v>
                </c:pt>
              </c:numCache>
            </c:numRef>
          </c:xVal>
          <c:yVal>
            <c:numRef>
              <c:f>'[1]21.Holloway(1983)'!$D$3:$D$19</c:f>
              <c:numCache>
                <c:formatCode>General</c:formatCode>
                <c:ptCount val="17"/>
                <c:pt idx="0">
                  <c:v>0</c:v>
                </c:pt>
                <c:pt idx="1">
                  <c:v>22.241108000000001</c:v>
                </c:pt>
                <c:pt idx="2">
                  <c:v>88.982224886400004</c:v>
                </c:pt>
                <c:pt idx="3">
                  <c:v>133.47778555120001</c:v>
                </c:pt>
                <c:pt idx="4">
                  <c:v>176.9991856856</c:v>
                </c:pt>
                <c:pt idx="5">
                  <c:v>223.7499947016</c:v>
                </c:pt>
                <c:pt idx="6">
                  <c:v>264.05088239759999</c:v>
                </c:pt>
                <c:pt idx="7">
                  <c:v>310.79724319200005</c:v>
                </c:pt>
                <c:pt idx="8">
                  <c:v>357.548052208</c:v>
                </c:pt>
                <c:pt idx="9">
                  <c:v>401.39417251919997</c:v>
                </c:pt>
                <c:pt idx="10">
                  <c:v>444.59974892000002</c:v>
                </c:pt>
                <c:pt idx="11">
                  <c:v>489.73140527360005</c:v>
                </c:pt>
                <c:pt idx="12">
                  <c:v>535.67708617999995</c:v>
                </c:pt>
                <c:pt idx="13">
                  <c:v>576.51620868960003</c:v>
                </c:pt>
                <c:pt idx="14">
                  <c:v>623.52946278000002</c:v>
                </c:pt>
                <c:pt idx="15">
                  <c:v>649.21794251999995</c:v>
                </c:pt>
                <c:pt idx="16">
                  <c:v>674.57280564000007</c:v>
                </c:pt>
              </c:numCache>
            </c:numRef>
          </c:yVal>
          <c:smooth val="1"/>
          <c:extLst>
            <c:ext xmlns:c16="http://schemas.microsoft.com/office/drawing/2014/chart" uri="{C3380CC4-5D6E-409C-BE32-E72D297353CC}">
              <c16:uniqueId val="{00000000-BABF-4E4B-97E4-287EB77B8667}"/>
            </c:ext>
          </c:extLst>
        </c:ser>
        <c:dLbls>
          <c:showLegendKey val="0"/>
          <c:showVal val="0"/>
          <c:showCatName val="0"/>
          <c:showSerName val="0"/>
          <c:showPercent val="0"/>
          <c:showBubbleSize val="0"/>
        </c:dLbls>
        <c:axId val="682306608"/>
        <c:axId val="682304256"/>
      </c:scatterChart>
      <c:valAx>
        <c:axId val="682306608"/>
        <c:scaling>
          <c:orientation val="minMax"/>
          <c:min val="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2304256"/>
        <c:crosses val="autoZero"/>
        <c:crossBetween val="midCat"/>
      </c:valAx>
      <c:valAx>
        <c:axId val="68230425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230660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'[1]28.Baguelin (1972)'!$A$3:$A$14</c:f>
              <c:numCache>
                <c:formatCode>General</c:formatCode>
                <c:ptCount val="12"/>
                <c:pt idx="0">
                  <c:v>0</c:v>
                </c:pt>
                <c:pt idx="1">
                  <c:v>1.1100000000000001</c:v>
                </c:pt>
                <c:pt idx="2">
                  <c:v>3.4849999999999999</c:v>
                </c:pt>
                <c:pt idx="3">
                  <c:v>6.7770000000000001</c:v>
                </c:pt>
                <c:pt idx="4">
                  <c:v>9.9529999999999994</c:v>
                </c:pt>
                <c:pt idx="5">
                  <c:v>13.36</c:v>
                </c:pt>
                <c:pt idx="6">
                  <c:v>15.842000000000001</c:v>
                </c:pt>
                <c:pt idx="7">
                  <c:v>24.242999999999999</c:v>
                </c:pt>
                <c:pt idx="8">
                  <c:v>30.925000000000001</c:v>
                </c:pt>
                <c:pt idx="9">
                  <c:v>37.866999999999997</c:v>
                </c:pt>
                <c:pt idx="10">
                  <c:v>45.359000000000002</c:v>
                </c:pt>
                <c:pt idx="11">
                  <c:v>55.256</c:v>
                </c:pt>
              </c:numCache>
            </c:numRef>
          </c:xVal>
          <c:yVal>
            <c:numRef>
              <c:f>'[1]28.Baguelin (1972)'!$D$3:$D$14</c:f>
              <c:numCache>
                <c:formatCode>General</c:formatCode>
                <c:ptCount val="12"/>
                <c:pt idx="0">
                  <c:v>0</c:v>
                </c:pt>
                <c:pt idx="1">
                  <c:v>3.391</c:v>
                </c:pt>
                <c:pt idx="2">
                  <c:v>7.1779999999999999</c:v>
                </c:pt>
                <c:pt idx="3">
                  <c:v>11.132</c:v>
                </c:pt>
                <c:pt idx="4">
                  <c:v>15.029</c:v>
                </c:pt>
                <c:pt idx="5">
                  <c:v>19.04</c:v>
                </c:pt>
                <c:pt idx="6">
                  <c:v>22.538</c:v>
                </c:pt>
                <c:pt idx="7">
                  <c:v>30.148</c:v>
                </c:pt>
                <c:pt idx="8">
                  <c:v>37.423000000000002</c:v>
                </c:pt>
                <c:pt idx="9">
                  <c:v>46.02</c:v>
                </c:pt>
                <c:pt idx="10">
                  <c:v>53.75</c:v>
                </c:pt>
                <c:pt idx="11">
                  <c:v>61.75</c:v>
                </c:pt>
              </c:numCache>
            </c:numRef>
          </c:yVal>
          <c:smooth val="1"/>
          <c:extLst>
            <c:ext xmlns:c16="http://schemas.microsoft.com/office/drawing/2014/chart" uri="{C3380CC4-5D6E-409C-BE32-E72D297353CC}">
              <c16:uniqueId val="{00000000-6EE7-457F-9040-F877158A2B66}"/>
            </c:ext>
          </c:extLst>
        </c:ser>
        <c:dLbls>
          <c:showLegendKey val="0"/>
          <c:showVal val="0"/>
          <c:showCatName val="0"/>
          <c:showSerName val="0"/>
          <c:showPercent val="0"/>
          <c:showBubbleSize val="0"/>
        </c:dLbls>
        <c:axId val="682306216"/>
        <c:axId val="682309352"/>
      </c:scatterChart>
      <c:valAx>
        <c:axId val="682306216"/>
        <c:scaling>
          <c:orientation val="minMax"/>
          <c:min val="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2309352"/>
        <c:crosses val="autoZero"/>
        <c:crossBetween val="midCat"/>
        <c:majorUnit val="10"/>
      </c:valAx>
      <c:valAx>
        <c:axId val="682309352"/>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230621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'[1]22.O''Neil&amp;Dunnavant(1984)'!$A$3:$A$14</c:f>
              <c:numCache>
                <c:formatCode>General</c:formatCode>
                <c:ptCount val="12"/>
                <c:pt idx="0">
                  <c:v>0</c:v>
                </c:pt>
                <c:pt idx="1">
                  <c:v>0.37591999999999998</c:v>
                </c:pt>
                <c:pt idx="2">
                  <c:v>2.0827999999999998</c:v>
                </c:pt>
                <c:pt idx="3">
                  <c:v>3.0886399999999998</c:v>
                </c:pt>
                <c:pt idx="4">
                  <c:v>7.0815199999999994</c:v>
                </c:pt>
                <c:pt idx="5">
                  <c:v>9.7332799999999988</c:v>
                </c:pt>
                <c:pt idx="6">
                  <c:v>14.05128</c:v>
                </c:pt>
                <c:pt idx="7">
                  <c:v>20.622259999999997</c:v>
                </c:pt>
                <c:pt idx="8">
                  <c:v>25.654</c:v>
                </c:pt>
                <c:pt idx="9">
                  <c:v>36.149279999999997</c:v>
                </c:pt>
                <c:pt idx="10">
                  <c:v>48.341279999999998</c:v>
                </c:pt>
                <c:pt idx="11">
                  <c:v>82.892899999999997</c:v>
                </c:pt>
              </c:numCache>
            </c:numRef>
          </c:xVal>
          <c:yVal>
            <c:numRef>
              <c:f>'[1]22.O''Neil&amp;Dunnavant(1984)'!$D$3:$D$14</c:f>
              <c:numCache>
                <c:formatCode>General</c:formatCode>
                <c:ptCount val="12"/>
                <c:pt idx="0">
                  <c:v>0</c:v>
                </c:pt>
                <c:pt idx="1">
                  <c:v>6.5833679680000001</c:v>
                </c:pt>
                <c:pt idx="2">
                  <c:v>16.636348784000003</c:v>
                </c:pt>
                <c:pt idx="3">
                  <c:v>20.105961632</c:v>
                </c:pt>
                <c:pt idx="4">
                  <c:v>30.114460231999999</c:v>
                </c:pt>
                <c:pt idx="5">
                  <c:v>35.318879504000002</c:v>
                </c:pt>
                <c:pt idx="6">
                  <c:v>45.060484808000005</c:v>
                </c:pt>
                <c:pt idx="7">
                  <c:v>50.220421863999995</c:v>
                </c:pt>
                <c:pt idx="8">
                  <c:v>68.013308264000003</c:v>
                </c:pt>
                <c:pt idx="9">
                  <c:v>73.484620832000004</c:v>
                </c:pt>
                <c:pt idx="10">
                  <c:v>87.807894383999994</c:v>
                </c:pt>
                <c:pt idx="11">
                  <c:v>121.65886076000001</c:v>
                </c:pt>
              </c:numCache>
            </c:numRef>
          </c:yVal>
          <c:smooth val="1"/>
          <c:extLst>
            <c:ext xmlns:c16="http://schemas.microsoft.com/office/drawing/2014/chart" uri="{C3380CC4-5D6E-409C-BE32-E72D297353CC}">
              <c16:uniqueId val="{00000000-2643-40AE-B486-40E7EF97ABEE}"/>
            </c:ext>
          </c:extLst>
        </c:ser>
        <c:dLbls>
          <c:showLegendKey val="0"/>
          <c:showVal val="0"/>
          <c:showCatName val="0"/>
          <c:showSerName val="0"/>
          <c:showPercent val="0"/>
          <c:showBubbleSize val="0"/>
        </c:dLbls>
        <c:axId val="682308568"/>
        <c:axId val="682307000"/>
      </c:scatterChart>
      <c:valAx>
        <c:axId val="682308568"/>
        <c:scaling>
          <c:orientation val="minMax"/>
          <c:min val="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2307000"/>
        <c:crosses val="autoZero"/>
        <c:crossBetween val="midCat"/>
        <c:majorUnit val="10"/>
      </c:valAx>
      <c:valAx>
        <c:axId val="682307000"/>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230856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'[1]7.Hokmabadi(2012)#3'!$A$3:$A$6</c:f>
              <c:numCache>
                <c:formatCode>General</c:formatCode>
                <c:ptCount val="4"/>
                <c:pt idx="0">
                  <c:v>0</c:v>
                </c:pt>
                <c:pt idx="1">
                  <c:v>318</c:v>
                </c:pt>
                <c:pt idx="2">
                  <c:v>555</c:v>
                </c:pt>
                <c:pt idx="3">
                  <c:v>786</c:v>
                </c:pt>
              </c:numCache>
            </c:numRef>
          </c:xVal>
          <c:yVal>
            <c:numRef>
              <c:f>'[1]7.Hokmabadi(2012)#3'!$D$3:$D$6</c:f>
              <c:numCache>
                <c:formatCode>General</c:formatCode>
                <c:ptCount val="4"/>
                <c:pt idx="0">
                  <c:v>0</c:v>
                </c:pt>
                <c:pt idx="1">
                  <c:v>312.87011445759998</c:v>
                </c:pt>
                <c:pt idx="2">
                  <c:v>501.1900241152</c:v>
                </c:pt>
                <c:pt idx="3">
                  <c:v>625.74022891519996</c:v>
                </c:pt>
              </c:numCache>
            </c:numRef>
          </c:yVal>
          <c:smooth val="1"/>
          <c:extLst>
            <c:ext xmlns:c16="http://schemas.microsoft.com/office/drawing/2014/chart" uri="{C3380CC4-5D6E-409C-BE32-E72D297353CC}">
              <c16:uniqueId val="{00000000-7D64-4533-BE06-F94CB3981551}"/>
            </c:ext>
          </c:extLst>
        </c:ser>
        <c:dLbls>
          <c:showLegendKey val="0"/>
          <c:showVal val="0"/>
          <c:showCatName val="0"/>
          <c:showSerName val="0"/>
          <c:showPercent val="0"/>
          <c:showBubbleSize val="0"/>
        </c:dLbls>
        <c:axId val="669585088"/>
        <c:axId val="669582736"/>
      </c:scatterChart>
      <c:valAx>
        <c:axId val="669585088"/>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mn-lt"/>
                    <a:ea typeface="+mn-ea"/>
                    <a:cs typeface="+mn-cs"/>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669582736"/>
        <c:crosses val="autoZero"/>
        <c:crossBetween val="midCat"/>
      </c:valAx>
      <c:valAx>
        <c:axId val="66958273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66958508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pPr>
      <a:endParaRPr lang="en-US"/>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'[1]30.Ruesta (1997)b'!$A$3:$A$11</c:f>
              <c:numCache>
                <c:formatCode>General</c:formatCode>
                <c:ptCount val="9"/>
                <c:pt idx="0">
                  <c:v>0</c:v>
                </c:pt>
                <c:pt idx="1">
                  <c:v>1.5</c:v>
                </c:pt>
                <c:pt idx="2">
                  <c:v>5.2</c:v>
                </c:pt>
                <c:pt idx="3">
                  <c:v>11.299999999999999</c:v>
                </c:pt>
                <c:pt idx="4">
                  <c:v>18.3</c:v>
                </c:pt>
                <c:pt idx="5">
                  <c:v>26.200000000000003</c:v>
                </c:pt>
                <c:pt idx="6">
                  <c:v>40.099999999999994</c:v>
                </c:pt>
                <c:pt idx="7">
                  <c:v>65.100000000000009</c:v>
                </c:pt>
                <c:pt idx="8">
                  <c:v>102</c:v>
                </c:pt>
              </c:numCache>
            </c:numRef>
          </c:xVal>
          <c:yVal>
            <c:numRef>
              <c:f>'[1]30.Ruesta (1997)b'!$D$3:$D$11</c:f>
              <c:numCache>
                <c:formatCode>General</c:formatCode>
                <c:ptCount val="9"/>
                <c:pt idx="0">
                  <c:v>0</c:v>
                </c:pt>
                <c:pt idx="1">
                  <c:v>44.42</c:v>
                </c:pt>
                <c:pt idx="2">
                  <c:v>90.57</c:v>
                </c:pt>
                <c:pt idx="3">
                  <c:v>134.9</c:v>
                </c:pt>
                <c:pt idx="4">
                  <c:v>179.21</c:v>
                </c:pt>
                <c:pt idx="5">
                  <c:v>222.61</c:v>
                </c:pt>
                <c:pt idx="6">
                  <c:v>267.68</c:v>
                </c:pt>
                <c:pt idx="7">
                  <c:v>310.76</c:v>
                </c:pt>
                <c:pt idx="8">
                  <c:v>333.17</c:v>
                </c:pt>
              </c:numCache>
            </c:numRef>
          </c:yVal>
          <c:smooth val="1"/>
          <c:extLst>
            <c:ext xmlns:c16="http://schemas.microsoft.com/office/drawing/2014/chart" uri="{C3380CC4-5D6E-409C-BE32-E72D297353CC}">
              <c16:uniqueId val="{00000000-7B2B-4E0D-80C3-C8641EB2F1A3}"/>
            </c:ext>
          </c:extLst>
        </c:ser>
        <c:dLbls>
          <c:showLegendKey val="0"/>
          <c:showVal val="0"/>
          <c:showCatName val="0"/>
          <c:showSerName val="0"/>
          <c:showPercent val="0"/>
          <c:showBubbleSize val="0"/>
        </c:dLbls>
        <c:axId val="682314840"/>
        <c:axId val="682307392"/>
      </c:scatterChart>
      <c:valAx>
        <c:axId val="682314840"/>
        <c:scaling>
          <c:orientation val="minMax"/>
          <c:min val="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2307392"/>
        <c:crosses val="autoZero"/>
        <c:crossBetween val="midCat"/>
        <c:majorUnit val="10"/>
      </c:valAx>
      <c:valAx>
        <c:axId val="682307392"/>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231484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'[1]29.Ruesta (1997)a'!$A$3:$A$14</c:f>
              <c:numCache>
                <c:formatCode>General</c:formatCode>
                <c:ptCount val="12"/>
                <c:pt idx="0">
                  <c:v>0</c:v>
                </c:pt>
                <c:pt idx="1">
                  <c:v>1.5</c:v>
                </c:pt>
                <c:pt idx="2">
                  <c:v>4.8999999999999995</c:v>
                </c:pt>
                <c:pt idx="3">
                  <c:v>11.299999999999999</c:v>
                </c:pt>
                <c:pt idx="4">
                  <c:v>20.5</c:v>
                </c:pt>
                <c:pt idx="5">
                  <c:v>26.1</c:v>
                </c:pt>
                <c:pt idx="6">
                  <c:v>40</c:v>
                </c:pt>
                <c:pt idx="7">
                  <c:v>64.900000000000006</c:v>
                </c:pt>
                <c:pt idx="8">
                  <c:v>101.8</c:v>
                </c:pt>
              </c:numCache>
            </c:numRef>
          </c:xVal>
          <c:yVal>
            <c:numRef>
              <c:f>'[1]29.Ruesta (1997)a'!$D$3:$D$14</c:f>
              <c:numCache>
                <c:formatCode>General</c:formatCode>
                <c:ptCount val="12"/>
                <c:pt idx="0">
                  <c:v>0</c:v>
                </c:pt>
                <c:pt idx="1">
                  <c:v>33.4</c:v>
                </c:pt>
                <c:pt idx="2">
                  <c:v>76.45</c:v>
                </c:pt>
                <c:pt idx="3">
                  <c:v>116.85</c:v>
                </c:pt>
                <c:pt idx="4">
                  <c:v>177.45</c:v>
                </c:pt>
                <c:pt idx="5">
                  <c:v>202.91</c:v>
                </c:pt>
                <c:pt idx="6">
                  <c:v>249.42</c:v>
                </c:pt>
                <c:pt idx="7">
                  <c:v>287.07</c:v>
                </c:pt>
                <c:pt idx="8">
                  <c:v>317.60000000000002</c:v>
                </c:pt>
                <c:pt idx="10">
                  <c:v>0</c:v>
                </c:pt>
              </c:numCache>
            </c:numRef>
          </c:yVal>
          <c:smooth val="1"/>
          <c:extLst>
            <c:ext xmlns:c16="http://schemas.microsoft.com/office/drawing/2014/chart" uri="{C3380CC4-5D6E-409C-BE32-E72D297353CC}">
              <c16:uniqueId val="{00000000-552B-466F-8305-24DF7180D04C}"/>
            </c:ext>
          </c:extLst>
        </c:ser>
        <c:dLbls>
          <c:showLegendKey val="0"/>
          <c:showVal val="0"/>
          <c:showCatName val="0"/>
          <c:showSerName val="0"/>
          <c:showPercent val="0"/>
          <c:showBubbleSize val="0"/>
        </c:dLbls>
        <c:axId val="682313272"/>
        <c:axId val="682310136"/>
      </c:scatterChart>
      <c:valAx>
        <c:axId val="682313272"/>
        <c:scaling>
          <c:orientation val="minMax"/>
          <c:min val="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2310136"/>
        <c:crosses val="autoZero"/>
        <c:crossBetween val="midCat"/>
        <c:majorUnit val="10"/>
      </c:valAx>
      <c:valAx>
        <c:axId val="68231013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231327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'[1]76.Daugiala (2015) (2015)_S3R1'!$A$3:$A$17</c:f>
              <c:numCache>
                <c:formatCode>General</c:formatCode>
                <c:ptCount val="15"/>
                <c:pt idx="0">
                  <c:v>0</c:v>
                </c:pt>
                <c:pt idx="1">
                  <c:v>0.27177999999999997</c:v>
                </c:pt>
                <c:pt idx="2">
                  <c:v>0.65532000000000001</c:v>
                </c:pt>
                <c:pt idx="3">
                  <c:v>1.3080999999999998</c:v>
                </c:pt>
                <c:pt idx="4">
                  <c:v>1.73736</c:v>
                </c:pt>
                <c:pt idx="5">
                  <c:v>2.6161999999999996</c:v>
                </c:pt>
                <c:pt idx="6">
                  <c:v>2.9337</c:v>
                </c:pt>
                <c:pt idx="7">
                  <c:v>3.36042</c:v>
                </c:pt>
                <c:pt idx="8">
                  <c:v>3.9242999999999997</c:v>
                </c:pt>
                <c:pt idx="9">
                  <c:v>4.6024799999999999</c:v>
                </c:pt>
                <c:pt idx="10">
                  <c:v>5.2120799999999994</c:v>
                </c:pt>
                <c:pt idx="11">
                  <c:v>6.31698</c:v>
                </c:pt>
                <c:pt idx="12">
                  <c:v>7.1958199999999994</c:v>
                </c:pt>
                <c:pt idx="13">
                  <c:v>8.2346799999999991</c:v>
                </c:pt>
                <c:pt idx="14">
                  <c:v>9.1592399999999987</c:v>
                </c:pt>
              </c:numCache>
            </c:numRef>
          </c:xVal>
          <c:yVal>
            <c:numRef>
              <c:f>'[1]76.Daugiala (2015) (2015)_S3R1'!$D$3:$D$17</c:f>
              <c:numCache>
                <c:formatCode>General</c:formatCode>
                <c:ptCount val="15"/>
                <c:pt idx="0">
                  <c:v>0</c:v>
                </c:pt>
                <c:pt idx="1">
                  <c:v>343.65892508416005</c:v>
                </c:pt>
                <c:pt idx="2">
                  <c:v>697.4811468800001</c:v>
                </c:pt>
                <c:pt idx="3">
                  <c:v>1041.1400719641599</c:v>
                </c:pt>
                <c:pt idx="4">
                  <c:v>1394.9622937600002</c:v>
                </c:pt>
                <c:pt idx="5">
                  <c:v>1748.78451555584</c:v>
                </c:pt>
                <c:pt idx="6">
                  <c:v>1910.5005014681601</c:v>
                </c:pt>
                <c:pt idx="7">
                  <c:v>2092.4434406400001</c:v>
                </c:pt>
                <c:pt idx="8">
                  <c:v>2264.3227232640002</c:v>
                </c:pt>
                <c:pt idx="9">
                  <c:v>2264.3227232640002</c:v>
                </c:pt>
                <c:pt idx="10">
                  <c:v>2436.1023657241603</c:v>
                </c:pt>
                <c:pt idx="11">
                  <c:v>2607.9816483481604</c:v>
                </c:pt>
                <c:pt idx="12">
                  <c:v>2779.8609309721601</c:v>
                </c:pt>
                <c:pt idx="13">
                  <c:v>2961.803870144</c:v>
                </c:pt>
                <c:pt idx="14">
                  <c:v>2961.803870144</c:v>
                </c:pt>
              </c:numCache>
            </c:numRef>
          </c:yVal>
          <c:smooth val="1"/>
          <c:extLst>
            <c:ext xmlns:c16="http://schemas.microsoft.com/office/drawing/2014/chart" uri="{C3380CC4-5D6E-409C-BE32-E72D297353CC}">
              <c16:uniqueId val="{00000000-B52B-4949-966A-A8B1166E4842}"/>
            </c:ext>
          </c:extLst>
        </c:ser>
        <c:dLbls>
          <c:showLegendKey val="0"/>
          <c:showVal val="0"/>
          <c:showCatName val="0"/>
          <c:showSerName val="0"/>
          <c:showPercent val="0"/>
          <c:showBubbleSize val="0"/>
        </c:dLbls>
        <c:axId val="682316408"/>
        <c:axId val="682314448"/>
      </c:scatterChart>
      <c:valAx>
        <c:axId val="682316408"/>
        <c:scaling>
          <c:orientation val="minMax"/>
          <c:min val="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2314448"/>
        <c:crosses val="autoZero"/>
        <c:crossBetween val="midCat"/>
        <c:majorUnit val="2"/>
      </c:valAx>
      <c:valAx>
        <c:axId val="682314448"/>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231640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'[1]77.Daugiala (2015) (2015)_S4R1'!$A$3:$A$16</c:f>
              <c:numCache>
                <c:formatCode>General</c:formatCode>
                <c:ptCount val="14"/>
                <c:pt idx="0">
                  <c:v>0</c:v>
                </c:pt>
                <c:pt idx="1">
                  <c:v>4.5719999999999997E-2</c:v>
                </c:pt>
                <c:pt idx="2">
                  <c:v>0.47498000000000001</c:v>
                </c:pt>
                <c:pt idx="3">
                  <c:v>1.31064</c:v>
                </c:pt>
                <c:pt idx="4">
                  <c:v>1.9430999999999998</c:v>
                </c:pt>
                <c:pt idx="5">
                  <c:v>2.7787599999999997</c:v>
                </c:pt>
                <c:pt idx="6">
                  <c:v>3.9319199999999994</c:v>
                </c:pt>
                <c:pt idx="7">
                  <c:v>4.2697399999999996</c:v>
                </c:pt>
                <c:pt idx="8">
                  <c:v>5.8978799999999998</c:v>
                </c:pt>
                <c:pt idx="9">
                  <c:v>7.6377800000000002</c:v>
                </c:pt>
                <c:pt idx="10">
                  <c:v>8.5420199999999991</c:v>
                </c:pt>
                <c:pt idx="11">
                  <c:v>9.6037399999999984</c:v>
                </c:pt>
                <c:pt idx="12">
                  <c:v>10.711180000000001</c:v>
                </c:pt>
                <c:pt idx="13">
                  <c:v>11.569699999999999</c:v>
                </c:pt>
              </c:numCache>
            </c:numRef>
          </c:xVal>
          <c:yVal>
            <c:numRef>
              <c:f>'[1]77.Daugiala (2015) (2015)_S4R1'!$D$3:$D$16</c:f>
              <c:numCache>
                <c:formatCode>General</c:formatCode>
                <c:ptCount val="14"/>
                <c:pt idx="0">
                  <c:v>0</c:v>
                </c:pt>
                <c:pt idx="1">
                  <c:v>392.78152585728003</c:v>
                </c:pt>
                <c:pt idx="2">
                  <c:v>797.12131072000011</c:v>
                </c:pt>
                <c:pt idx="3">
                  <c:v>1189.9028365772801</c:v>
                </c:pt>
                <c:pt idx="4">
                  <c:v>1594.2426214400002</c:v>
                </c:pt>
                <c:pt idx="5">
                  <c:v>1998.5824063027203</c:v>
                </c:pt>
                <c:pt idx="6">
                  <c:v>2183.4149102259203</c:v>
                </c:pt>
                <c:pt idx="7">
                  <c:v>2391.3639321600003</c:v>
                </c:pt>
                <c:pt idx="8">
                  <c:v>2587.7546950886399</c:v>
                </c:pt>
                <c:pt idx="9">
                  <c:v>2587.7546950886399</c:v>
                </c:pt>
                <c:pt idx="10">
                  <c:v>2784.1454580172804</c:v>
                </c:pt>
                <c:pt idx="11">
                  <c:v>2980.5362209459204</c:v>
                </c:pt>
                <c:pt idx="12">
                  <c:v>3176.9269838745599</c:v>
                </c:pt>
                <c:pt idx="13">
                  <c:v>3384.87600580864</c:v>
                </c:pt>
              </c:numCache>
            </c:numRef>
          </c:yVal>
          <c:smooth val="1"/>
          <c:extLst>
            <c:ext xmlns:c16="http://schemas.microsoft.com/office/drawing/2014/chart" uri="{C3380CC4-5D6E-409C-BE32-E72D297353CC}">
              <c16:uniqueId val="{00000000-A64A-4209-B15C-2F2916F848E6}"/>
            </c:ext>
          </c:extLst>
        </c:ser>
        <c:dLbls>
          <c:showLegendKey val="0"/>
          <c:showVal val="0"/>
          <c:showCatName val="0"/>
          <c:showSerName val="0"/>
          <c:showPercent val="0"/>
          <c:showBubbleSize val="0"/>
        </c:dLbls>
        <c:axId val="682310528"/>
        <c:axId val="682311312"/>
      </c:scatterChart>
      <c:valAx>
        <c:axId val="682310528"/>
        <c:scaling>
          <c:orientation val="minMax"/>
          <c:min val="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2311312"/>
        <c:crosses val="autoZero"/>
        <c:crossBetween val="midCat"/>
        <c:majorUnit val="2.5"/>
      </c:valAx>
      <c:valAx>
        <c:axId val="682311312"/>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231052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'[1]78.Daugiala (2015) (2015)_S3R2'!$A$3:$A$12</c:f>
              <c:numCache>
                <c:formatCode>General</c:formatCode>
                <c:ptCount val="10"/>
                <c:pt idx="0">
                  <c:v>0</c:v>
                </c:pt>
                <c:pt idx="1">
                  <c:v>1.7906999999999997</c:v>
                </c:pt>
                <c:pt idx="2">
                  <c:v>4.0944799999999999</c:v>
                </c:pt>
                <c:pt idx="3">
                  <c:v>6.0858400000000001</c:v>
                </c:pt>
                <c:pt idx="4">
                  <c:v>7.9908399999999995</c:v>
                </c:pt>
                <c:pt idx="5">
                  <c:v>8.8722199999999987</c:v>
                </c:pt>
                <c:pt idx="6">
                  <c:v>9.8958399999999997</c:v>
                </c:pt>
                <c:pt idx="7">
                  <c:v>10.975339999999999</c:v>
                </c:pt>
                <c:pt idx="8">
                  <c:v>12.169140000000001</c:v>
                </c:pt>
                <c:pt idx="9">
                  <c:v>13.192759999999998</c:v>
                </c:pt>
              </c:numCache>
            </c:numRef>
          </c:xVal>
          <c:yVal>
            <c:numRef>
              <c:f>'[1]78.Daugiala (2015) (2015)_S3R2'!$D$3:$D$12</c:f>
              <c:numCache>
                <c:formatCode>General</c:formatCode>
                <c:ptCount val="10"/>
                <c:pt idx="0">
                  <c:v>0</c:v>
                </c:pt>
                <c:pt idx="1">
                  <c:v>690.50633541119998</c:v>
                </c:pt>
                <c:pt idx="2">
                  <c:v>1393.16877081088</c:v>
                </c:pt>
                <c:pt idx="3">
                  <c:v>2083.6751062220801</c:v>
                </c:pt>
                <c:pt idx="4">
                  <c:v>2786.33754162176</c:v>
                </c:pt>
                <c:pt idx="5">
                  <c:v>2955.9251004774405</c:v>
                </c:pt>
                <c:pt idx="6">
                  <c:v>3125.5126593331202</c:v>
                </c:pt>
                <c:pt idx="7">
                  <c:v>3307.2563181772803</c:v>
                </c:pt>
                <c:pt idx="8">
                  <c:v>3488.9003368576</c:v>
                </c:pt>
                <c:pt idx="9">
                  <c:v>3488.9003368576</c:v>
                </c:pt>
              </c:numCache>
            </c:numRef>
          </c:yVal>
          <c:smooth val="1"/>
          <c:extLst>
            <c:ext xmlns:c16="http://schemas.microsoft.com/office/drawing/2014/chart" uri="{C3380CC4-5D6E-409C-BE32-E72D297353CC}">
              <c16:uniqueId val="{00000000-FCE1-4163-9712-199C433264A8}"/>
            </c:ext>
          </c:extLst>
        </c:ser>
        <c:dLbls>
          <c:showLegendKey val="0"/>
          <c:showVal val="0"/>
          <c:showCatName val="0"/>
          <c:showSerName val="0"/>
          <c:showPercent val="0"/>
          <c:showBubbleSize val="0"/>
        </c:dLbls>
        <c:axId val="682312488"/>
        <c:axId val="682312880"/>
      </c:scatterChart>
      <c:valAx>
        <c:axId val="682312488"/>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2312880"/>
        <c:crosses val="autoZero"/>
        <c:crossBetween val="midCat"/>
      </c:valAx>
      <c:valAx>
        <c:axId val="682312880"/>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231248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'[1]79.Daugiala (2015) (2015)_S4R2'!$A$3:$A$12</c:f>
              <c:numCache>
                <c:formatCode>General</c:formatCode>
                <c:ptCount val="10"/>
                <c:pt idx="0">
                  <c:v>0</c:v>
                </c:pt>
                <c:pt idx="1">
                  <c:v>2.15646</c:v>
                </c:pt>
                <c:pt idx="2">
                  <c:v>4.5415199999999993</c:v>
                </c:pt>
                <c:pt idx="3">
                  <c:v>6.5836799999999993</c:v>
                </c:pt>
                <c:pt idx="4">
                  <c:v>8.9915999999999983</c:v>
                </c:pt>
                <c:pt idx="5">
                  <c:v>9.0804999999999989</c:v>
                </c:pt>
                <c:pt idx="6">
                  <c:v>10.0457</c:v>
                </c:pt>
                <c:pt idx="7">
                  <c:v>10.81278</c:v>
                </c:pt>
                <c:pt idx="8">
                  <c:v>11.722099999999999</c:v>
                </c:pt>
                <c:pt idx="9">
                  <c:v>12.885419999999998</c:v>
                </c:pt>
              </c:numCache>
            </c:numRef>
          </c:xVal>
          <c:yVal>
            <c:numRef>
              <c:f>'[1]79.Daugiala (2015) (2015)_S4R2'!$D$3:$D$12</c:f>
              <c:numCache>
                <c:formatCode>General</c:formatCode>
                <c:ptCount val="10"/>
                <c:pt idx="0">
                  <c:v>0</c:v>
                </c:pt>
                <c:pt idx="1">
                  <c:v>702.66243539968002</c:v>
                </c:pt>
                <c:pt idx="2">
                  <c:v>1393.16877081088</c:v>
                </c:pt>
                <c:pt idx="3">
                  <c:v>2083.6751062220801</c:v>
                </c:pt>
                <c:pt idx="4">
                  <c:v>2786.33754162176</c:v>
                </c:pt>
                <c:pt idx="5">
                  <c:v>2955.9251004774405</c:v>
                </c:pt>
                <c:pt idx="6">
                  <c:v>3137.5691191577603</c:v>
                </c:pt>
                <c:pt idx="7">
                  <c:v>3307.2563181772803</c:v>
                </c:pt>
                <c:pt idx="8">
                  <c:v>3476.8438770329603</c:v>
                </c:pt>
                <c:pt idx="9">
                  <c:v>3476.8438770329603</c:v>
                </c:pt>
              </c:numCache>
            </c:numRef>
          </c:yVal>
          <c:smooth val="1"/>
          <c:extLst>
            <c:ext xmlns:c16="http://schemas.microsoft.com/office/drawing/2014/chart" uri="{C3380CC4-5D6E-409C-BE32-E72D297353CC}">
              <c16:uniqueId val="{00000000-302D-413F-AB23-6E127B96E08F}"/>
            </c:ext>
          </c:extLst>
        </c:ser>
        <c:dLbls>
          <c:showLegendKey val="0"/>
          <c:showVal val="0"/>
          <c:showCatName val="0"/>
          <c:showSerName val="0"/>
          <c:showPercent val="0"/>
          <c:showBubbleSize val="0"/>
        </c:dLbls>
        <c:axId val="682313664"/>
        <c:axId val="682314056"/>
      </c:scatterChart>
      <c:valAx>
        <c:axId val="682313664"/>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2314056"/>
        <c:crosses val="autoZero"/>
        <c:crossBetween val="midCat"/>
      </c:valAx>
      <c:valAx>
        <c:axId val="68231405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231366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246949620378745"/>
          <c:y val="9.3875450057857385E-2"/>
          <c:w val="0.63073080948685267"/>
          <c:h val="0.70464780914724534"/>
        </c:manualLayout>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'[1]80.LTC(2018)AST2_Test'!$A$3:$A$10</c:f>
              <c:numCache>
                <c:formatCode>General</c:formatCode>
                <c:ptCount val="8"/>
                <c:pt idx="0">
                  <c:v>0</c:v>
                </c:pt>
                <c:pt idx="1">
                  <c:v>3.4289999999999998</c:v>
                </c:pt>
                <c:pt idx="2">
                  <c:v>7.238999999999999</c:v>
                </c:pt>
                <c:pt idx="3">
                  <c:v>16.382999999999999</c:v>
                </c:pt>
                <c:pt idx="4">
                  <c:v>27.050999999999998</c:v>
                </c:pt>
                <c:pt idx="5">
                  <c:v>44.195999999999998</c:v>
                </c:pt>
                <c:pt idx="6">
                  <c:v>65.912999999999997</c:v>
                </c:pt>
                <c:pt idx="7">
                  <c:v>101.72699999999999</c:v>
                </c:pt>
              </c:numCache>
            </c:numRef>
          </c:xVal>
          <c:yVal>
            <c:numRef>
              <c:f>'[1]80.LTC(2018)AST2_Test'!$D$3:$D$10</c:f>
              <c:numCache>
                <c:formatCode>General</c:formatCode>
                <c:ptCount val="8"/>
                <c:pt idx="0">
                  <c:v>0</c:v>
                </c:pt>
                <c:pt idx="1">
                  <c:v>232.241649736</c:v>
                </c:pt>
                <c:pt idx="2">
                  <c:v>478.13933978400001</c:v>
                </c:pt>
                <c:pt idx="3">
                  <c:v>758.15488950400004</c:v>
                </c:pt>
                <c:pt idx="4">
                  <c:v>963.08445861600001</c:v>
                </c:pt>
                <c:pt idx="5">
                  <c:v>1215.7879277120001</c:v>
                </c:pt>
                <c:pt idx="6">
                  <c:v>1386.555154936</c:v>
                </c:pt>
                <c:pt idx="7">
                  <c:v>1564.1281612079999</c:v>
                </c:pt>
              </c:numCache>
            </c:numRef>
          </c:yVal>
          <c:smooth val="1"/>
          <c:extLst>
            <c:ext xmlns:c16="http://schemas.microsoft.com/office/drawing/2014/chart" uri="{C3380CC4-5D6E-409C-BE32-E72D297353CC}">
              <c16:uniqueId val="{00000000-92D7-4BBE-A8A9-19092206F53D}"/>
            </c:ext>
          </c:extLst>
        </c:ser>
        <c:dLbls>
          <c:showLegendKey val="0"/>
          <c:showVal val="0"/>
          <c:showCatName val="0"/>
          <c:showSerName val="0"/>
          <c:showPercent val="0"/>
          <c:showBubbleSize val="0"/>
        </c:dLbls>
        <c:axId val="682305432"/>
        <c:axId val="682305824"/>
      </c:scatterChart>
      <c:valAx>
        <c:axId val="682305432"/>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Deflection (mm) </a:t>
                </a:r>
              </a:p>
            </c:rich>
          </c:tx>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2305824"/>
        <c:crosses val="autoZero"/>
        <c:crossBetween val="midCat"/>
        <c:majorUnit val="25"/>
      </c:valAx>
      <c:valAx>
        <c:axId val="682305824"/>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Load (kN) </a:t>
                </a:r>
              </a:p>
            </c:rich>
          </c:tx>
          <c:overlay val="0"/>
          <c:spPr>
            <a:noFill/>
            <a:ln>
              <a:noFill/>
            </a:ln>
            <a:effectLst/>
          </c:spPr>
          <c:txPr>
            <a:bodyPr rot="-540000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0" sourceLinked="0"/>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8230543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139525172989742"/>
          <c:y val="9.4444474491203204E-2"/>
          <c:w val="0.63254414220949651"/>
          <c:h val="0.70285753689892205"/>
        </c:manualLayout>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'[1]81.LTC(2018)AST2_React'!$A$3:$A$10</c:f>
              <c:numCache>
                <c:formatCode>General</c:formatCode>
                <c:ptCount val="8"/>
                <c:pt idx="0">
                  <c:v>0</c:v>
                </c:pt>
                <c:pt idx="1">
                  <c:v>0</c:v>
                </c:pt>
                <c:pt idx="2">
                  <c:v>1.5493999999999999</c:v>
                </c:pt>
                <c:pt idx="3">
                  <c:v>2.6923999999999997</c:v>
                </c:pt>
                <c:pt idx="4">
                  <c:v>6.5531999999999995</c:v>
                </c:pt>
                <c:pt idx="5">
                  <c:v>12.7</c:v>
                </c:pt>
                <c:pt idx="6">
                  <c:v>18.846799999999998</c:v>
                </c:pt>
                <c:pt idx="7">
                  <c:v>26.949399999999997</c:v>
                </c:pt>
              </c:numCache>
            </c:numRef>
          </c:xVal>
          <c:yVal>
            <c:numRef>
              <c:f>'[1]81.LTC(2018)AST2_React'!$D$3:$D$10</c:f>
              <c:numCache>
                <c:formatCode>General</c:formatCode>
                <c:ptCount val="8"/>
                <c:pt idx="0">
                  <c:v>0</c:v>
                </c:pt>
                <c:pt idx="1">
                  <c:v>232.241649736</c:v>
                </c:pt>
                <c:pt idx="2">
                  <c:v>471.28907852000003</c:v>
                </c:pt>
                <c:pt idx="3">
                  <c:v>758.15488950400004</c:v>
                </c:pt>
                <c:pt idx="4">
                  <c:v>963.08445861600001</c:v>
                </c:pt>
                <c:pt idx="5">
                  <c:v>1215.7879277120001</c:v>
                </c:pt>
                <c:pt idx="6">
                  <c:v>1386.555154936</c:v>
                </c:pt>
                <c:pt idx="7">
                  <c:v>1564.1281612079999</c:v>
                </c:pt>
              </c:numCache>
            </c:numRef>
          </c:yVal>
          <c:smooth val="1"/>
          <c:extLst>
            <c:ext xmlns:c16="http://schemas.microsoft.com/office/drawing/2014/chart" uri="{C3380CC4-5D6E-409C-BE32-E72D297353CC}">
              <c16:uniqueId val="{00000000-4D81-491E-8DA4-A4136792389E}"/>
            </c:ext>
          </c:extLst>
        </c:ser>
        <c:dLbls>
          <c:showLegendKey val="0"/>
          <c:showVal val="0"/>
          <c:showCatName val="0"/>
          <c:showSerName val="0"/>
          <c:showPercent val="0"/>
          <c:showBubbleSize val="0"/>
        </c:dLbls>
        <c:axId val="682321112"/>
        <c:axId val="682318760"/>
      </c:scatterChart>
      <c:valAx>
        <c:axId val="682321112"/>
        <c:scaling>
          <c:orientation val="minMax"/>
          <c:min val="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Lateral Deflection (mm) </a:t>
                </a:r>
              </a:p>
            </c:rich>
          </c:tx>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682318760"/>
        <c:crosses val="autoZero"/>
        <c:crossBetween val="midCat"/>
      </c:valAx>
      <c:valAx>
        <c:axId val="682318760"/>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lgn="ctr" rtl="0">
                  <a:defRPr sz="600" b="0" i="0" u="none" strike="noStrike" kern="1200" baseline="0">
                    <a:solidFill>
                      <a:schemeClr val="tx1">
                        <a:lumMod val="65000"/>
                        <a:lumOff val="35000"/>
                      </a:schemeClr>
                    </a:solidFill>
                    <a:latin typeface="+mn-lt"/>
                    <a:ea typeface="+mn-ea"/>
                    <a:cs typeface="+mn-cs"/>
                  </a:defRPr>
                </a:pPr>
                <a:r>
                  <a:rPr lang="en-US"/>
                  <a:t>Lateral Load (kN) </a:t>
                </a:r>
              </a:p>
            </c:rich>
          </c:tx>
          <c:overlay val="0"/>
          <c:spPr>
            <a:noFill/>
            <a:ln>
              <a:noFill/>
            </a:ln>
            <a:effectLst/>
          </c:spPr>
          <c:txPr>
            <a:bodyPr rot="-5400000" spcFirstLastPara="1" vertOverflow="ellipsis" vert="horz" wrap="square" anchor="ctr" anchorCtr="1"/>
            <a:lstStyle/>
            <a:p>
              <a:pPr algn="ctr" rtl="0">
                <a:defRPr sz="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68232111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pPr>
      <a:endParaRPr lang="en-US"/>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497739436594352"/>
          <c:y val="9.4362754203600643E-2"/>
          <c:w val="0.6682687746845718"/>
          <c:h val="0.720271510756476"/>
        </c:manualLayout>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'[1]83.LTC(2018)AST3_React'!$A$3:$A$10</c:f>
              <c:numCache>
                <c:formatCode>General</c:formatCode>
                <c:ptCount val="8"/>
                <c:pt idx="0">
                  <c:v>0</c:v>
                </c:pt>
                <c:pt idx="1">
                  <c:v>0.93979999999999986</c:v>
                </c:pt>
                <c:pt idx="2">
                  <c:v>3.7617400000000001</c:v>
                </c:pt>
                <c:pt idx="3">
                  <c:v>8.78078</c:v>
                </c:pt>
                <c:pt idx="4">
                  <c:v>17.87398</c:v>
                </c:pt>
                <c:pt idx="5">
                  <c:v>27.594559999999998</c:v>
                </c:pt>
                <c:pt idx="6">
                  <c:v>37.31514</c:v>
                </c:pt>
              </c:numCache>
            </c:numRef>
          </c:xVal>
          <c:yVal>
            <c:numRef>
              <c:f>'[1]83.LTC(2018)AST3_React'!$D$3:$D$10</c:f>
              <c:numCache>
                <c:formatCode>General</c:formatCode>
                <c:ptCount val="8"/>
                <c:pt idx="0">
                  <c:v>0</c:v>
                </c:pt>
                <c:pt idx="1">
                  <c:v>416.22009511199997</c:v>
                </c:pt>
                <c:pt idx="2">
                  <c:v>922.60564205599997</c:v>
                </c:pt>
                <c:pt idx="3">
                  <c:v>1401.2342862160001</c:v>
                </c:pt>
                <c:pt idx="4">
                  <c:v>1824.3936070239999</c:v>
                </c:pt>
                <c:pt idx="5">
                  <c:v>2289.1437997920002</c:v>
                </c:pt>
                <c:pt idx="6">
                  <c:v>2407.0661544079999</c:v>
                </c:pt>
              </c:numCache>
            </c:numRef>
          </c:yVal>
          <c:smooth val="1"/>
          <c:extLst>
            <c:ext xmlns:c16="http://schemas.microsoft.com/office/drawing/2014/chart" uri="{C3380CC4-5D6E-409C-BE32-E72D297353CC}">
              <c16:uniqueId val="{00000000-2EE2-44EF-8D1F-8F9DC53DE872}"/>
            </c:ext>
          </c:extLst>
        </c:ser>
        <c:dLbls>
          <c:showLegendKey val="0"/>
          <c:showVal val="0"/>
          <c:showCatName val="0"/>
          <c:showSerName val="0"/>
          <c:showPercent val="0"/>
          <c:showBubbleSize val="0"/>
        </c:dLbls>
        <c:axId val="682321896"/>
        <c:axId val="682317584"/>
      </c:scatterChart>
      <c:valAx>
        <c:axId val="682321896"/>
        <c:scaling>
          <c:orientation val="minMax"/>
          <c:min val="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Lateral Deflection (mm) </a:t>
                </a:r>
              </a:p>
            </c:rich>
          </c:tx>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682317584"/>
        <c:crosses val="autoZero"/>
        <c:crossBetween val="midCat"/>
      </c:valAx>
      <c:valAx>
        <c:axId val="682317584"/>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lgn="ctr" rtl="0">
                  <a:defRPr sz="600" b="0" i="0" u="none" strike="noStrike" kern="1200" baseline="0">
                    <a:solidFill>
                      <a:schemeClr val="tx1">
                        <a:lumMod val="65000"/>
                        <a:lumOff val="35000"/>
                      </a:schemeClr>
                    </a:solidFill>
                    <a:latin typeface="+mn-lt"/>
                    <a:ea typeface="+mn-ea"/>
                    <a:cs typeface="+mn-cs"/>
                  </a:defRPr>
                </a:pPr>
                <a:r>
                  <a:rPr lang="en-US"/>
                  <a:t>Lateral Load (kN) </a:t>
                </a:r>
              </a:p>
            </c:rich>
          </c:tx>
          <c:overlay val="0"/>
          <c:spPr>
            <a:noFill/>
            <a:ln>
              <a:noFill/>
            </a:ln>
            <a:effectLst/>
          </c:spPr>
          <c:txPr>
            <a:bodyPr rot="-5400000" spcFirstLastPara="1" vertOverflow="ellipsis" vert="horz" wrap="square" anchor="ctr" anchorCtr="1"/>
            <a:lstStyle/>
            <a:p>
              <a:pPr algn="ctr" rtl="0">
                <a:defRPr sz="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68232189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pPr>
      <a:endParaRPr lang="en-US"/>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866797900262471"/>
          <c:y val="9.5771125519817146E-2"/>
          <c:w val="0.64390777857313286"/>
          <c:h val="0.7509224055074224"/>
        </c:manualLayout>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'[1]82.LTC(2018)AST3_Test'!$A$3:$A$10</c:f>
              <c:numCache>
                <c:formatCode>General</c:formatCode>
                <c:ptCount val="8"/>
                <c:pt idx="0">
                  <c:v>0</c:v>
                </c:pt>
                <c:pt idx="1">
                  <c:v>3.4493199999999997</c:v>
                </c:pt>
                <c:pt idx="2">
                  <c:v>13.484859999999999</c:v>
                </c:pt>
                <c:pt idx="3">
                  <c:v>32.613599999999998</c:v>
                </c:pt>
                <c:pt idx="4">
                  <c:v>51.114959999999996</c:v>
                </c:pt>
                <c:pt idx="5">
                  <c:v>75.887579999999986</c:v>
                </c:pt>
                <c:pt idx="6">
                  <c:v>95.956119999999999</c:v>
                </c:pt>
              </c:numCache>
            </c:numRef>
          </c:xVal>
          <c:yVal>
            <c:numRef>
              <c:f>'[1]82.LTC(2018)AST3_Test'!$D$3:$D$10</c:f>
              <c:numCache>
                <c:formatCode>General</c:formatCode>
                <c:ptCount val="8"/>
                <c:pt idx="0">
                  <c:v>0</c:v>
                </c:pt>
                <c:pt idx="1">
                  <c:v>416.22009511199997</c:v>
                </c:pt>
                <c:pt idx="2">
                  <c:v>915.66641635999997</c:v>
                </c:pt>
                <c:pt idx="3">
                  <c:v>1401.2342862160001</c:v>
                </c:pt>
                <c:pt idx="4">
                  <c:v>1824.3936070239999</c:v>
                </c:pt>
                <c:pt idx="5">
                  <c:v>2289.1437997920002</c:v>
                </c:pt>
                <c:pt idx="6">
                  <c:v>2407.0661544079999</c:v>
                </c:pt>
              </c:numCache>
            </c:numRef>
          </c:yVal>
          <c:smooth val="1"/>
          <c:extLst>
            <c:ext xmlns:c16="http://schemas.microsoft.com/office/drawing/2014/chart" uri="{C3380CC4-5D6E-409C-BE32-E72D297353CC}">
              <c16:uniqueId val="{00000000-61C8-4D96-8572-1755AF2744FC}"/>
            </c:ext>
          </c:extLst>
        </c:ser>
        <c:dLbls>
          <c:showLegendKey val="0"/>
          <c:showVal val="0"/>
          <c:showCatName val="0"/>
          <c:showSerName val="0"/>
          <c:showPercent val="0"/>
          <c:showBubbleSize val="0"/>
        </c:dLbls>
        <c:axId val="682325424"/>
        <c:axId val="682319936"/>
      </c:scatterChart>
      <c:valAx>
        <c:axId val="682325424"/>
        <c:scaling>
          <c:orientation val="minMax"/>
          <c:min val="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Lateral Deflection (mm) </a:t>
                </a:r>
              </a:p>
            </c:rich>
          </c:tx>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682319936"/>
        <c:crosses val="autoZero"/>
        <c:crossBetween val="midCat"/>
      </c:valAx>
      <c:valAx>
        <c:axId val="68231993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lgn="ctr" rtl="0">
                  <a:defRPr sz="600" b="0" i="0" u="none" strike="noStrike" kern="1200" baseline="0">
                    <a:solidFill>
                      <a:schemeClr val="tx1">
                        <a:lumMod val="65000"/>
                        <a:lumOff val="35000"/>
                      </a:schemeClr>
                    </a:solidFill>
                    <a:latin typeface="+mn-lt"/>
                    <a:ea typeface="+mn-ea"/>
                    <a:cs typeface="+mn-cs"/>
                  </a:defRPr>
                </a:pPr>
                <a:r>
                  <a:rPr lang="en-US"/>
                  <a:t>Lateral Load (kN) </a:t>
                </a:r>
              </a:p>
            </c:rich>
          </c:tx>
          <c:overlay val="0"/>
          <c:spPr>
            <a:noFill/>
            <a:ln>
              <a:noFill/>
            </a:ln>
            <a:effectLst/>
          </c:spPr>
          <c:txPr>
            <a:bodyPr rot="-5400000" spcFirstLastPara="1" vertOverflow="ellipsis" vert="horz" wrap="square" anchor="ctr" anchorCtr="1"/>
            <a:lstStyle/>
            <a:p>
              <a:pPr algn="ctr" rtl="0">
                <a:defRPr sz="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6823254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'[1]34.Ismael(2010)#2'!$A$3:$A$34</c:f>
              <c:numCache>
                <c:formatCode>General</c:formatCode>
                <c:ptCount val="32"/>
                <c:pt idx="0">
                  <c:v>0</c:v>
                </c:pt>
                <c:pt idx="1">
                  <c:v>3.1334000000000001E-2</c:v>
                </c:pt>
                <c:pt idx="2">
                  <c:v>9.4242999999999993E-2</c:v>
                </c:pt>
                <c:pt idx="3">
                  <c:v>0.25204100000000002</c:v>
                </c:pt>
                <c:pt idx="4">
                  <c:v>0.425703</c:v>
                </c:pt>
                <c:pt idx="5">
                  <c:v>0.536215</c:v>
                </c:pt>
                <c:pt idx="6">
                  <c:v>0.78901699999999997</c:v>
                </c:pt>
                <c:pt idx="7">
                  <c:v>1.0733809999999999</c:v>
                </c:pt>
                <c:pt idx="8">
                  <c:v>1.610698</c:v>
                </c:pt>
                <c:pt idx="9">
                  <c:v>2.0374530000000002</c:v>
                </c:pt>
                <c:pt idx="10">
                  <c:v>2.4009689999999999</c:v>
                </c:pt>
                <c:pt idx="11">
                  <c:v>3.0175019999999999</c:v>
                </c:pt>
                <c:pt idx="12">
                  <c:v>3.3652310000000001</c:v>
                </c:pt>
                <c:pt idx="13">
                  <c:v>3.649772</c:v>
                </c:pt>
                <c:pt idx="14">
                  <c:v>4.0924160000000001</c:v>
                </c:pt>
                <c:pt idx="15">
                  <c:v>4.6457240000000004</c:v>
                </c:pt>
                <c:pt idx="16">
                  <c:v>5.4045969999999999</c:v>
                </c:pt>
                <c:pt idx="17">
                  <c:v>6.5112629999999996</c:v>
                </c:pt>
                <c:pt idx="18">
                  <c:v>7.7128560000000004</c:v>
                </c:pt>
                <c:pt idx="19">
                  <c:v>8.8986490000000007</c:v>
                </c:pt>
                <c:pt idx="20">
                  <c:v>10.195144000000001</c:v>
                </c:pt>
                <c:pt idx="21">
                  <c:v>11.523301999999999</c:v>
                </c:pt>
                <c:pt idx="22">
                  <c:v>12.724959</c:v>
                </c:pt>
                <c:pt idx="23">
                  <c:v>14.084781</c:v>
                </c:pt>
                <c:pt idx="24">
                  <c:v>15.665969</c:v>
                </c:pt>
                <c:pt idx="25">
                  <c:v>17.199719000000002</c:v>
                </c:pt>
                <c:pt idx="26">
                  <c:v>18.496303000000001</c:v>
                </c:pt>
                <c:pt idx="27">
                  <c:v>19.966788999999999</c:v>
                </c:pt>
                <c:pt idx="28">
                  <c:v>20.710001999999999</c:v>
                </c:pt>
                <c:pt idx="29">
                  <c:v>21.469014999999999</c:v>
                </c:pt>
                <c:pt idx="30">
                  <c:v>23.12933</c:v>
                </c:pt>
                <c:pt idx="31">
                  <c:v>24.979398</c:v>
                </c:pt>
              </c:numCache>
            </c:numRef>
          </c:xVal>
          <c:yVal>
            <c:numRef>
              <c:f>'[1]34.Ismael(2010)#2'!$D$3:$D$34</c:f>
              <c:numCache>
                <c:formatCode>General</c:formatCode>
                <c:ptCount val="32"/>
                <c:pt idx="0">
                  <c:v>0</c:v>
                </c:pt>
                <c:pt idx="1">
                  <c:v>10.177562</c:v>
                </c:pt>
                <c:pt idx="2">
                  <c:v>22.125598</c:v>
                </c:pt>
                <c:pt idx="3">
                  <c:v>33.632834000000003</c:v>
                </c:pt>
                <c:pt idx="4">
                  <c:v>43.370437000000003</c:v>
                </c:pt>
                <c:pt idx="5">
                  <c:v>49.567093</c:v>
                </c:pt>
                <c:pt idx="6">
                  <c:v>56.651224999999997</c:v>
                </c:pt>
                <c:pt idx="7">
                  <c:v>65.948308999999995</c:v>
                </c:pt>
                <c:pt idx="8">
                  <c:v>77.019784000000001</c:v>
                </c:pt>
                <c:pt idx="9">
                  <c:v>83.664516000000006</c:v>
                </c:pt>
                <c:pt idx="10">
                  <c:v>89.865650000000002</c:v>
                </c:pt>
                <c:pt idx="11">
                  <c:v>95.628783999999996</c:v>
                </c:pt>
                <c:pt idx="12">
                  <c:v>100.944682</c:v>
                </c:pt>
                <c:pt idx="13">
                  <c:v>104.047068</c:v>
                </c:pt>
                <c:pt idx="14">
                  <c:v>108.03721</c:v>
                </c:pt>
                <c:pt idx="15">
                  <c:v>112.914267</c:v>
                </c:pt>
                <c:pt idx="16">
                  <c:v>117.794963</c:v>
                </c:pt>
                <c:pt idx="17">
                  <c:v>125.77916500000001</c:v>
                </c:pt>
                <c:pt idx="18">
                  <c:v>131.99513200000001</c:v>
                </c:pt>
                <c:pt idx="19">
                  <c:v>137.76834199999999</c:v>
                </c:pt>
                <c:pt idx="20">
                  <c:v>143.101032</c:v>
                </c:pt>
                <c:pt idx="21">
                  <c:v>147.10684599999999</c:v>
                </c:pt>
                <c:pt idx="22">
                  <c:v>151.110422</c:v>
                </c:pt>
                <c:pt idx="23">
                  <c:v>153.78936100000001</c:v>
                </c:pt>
                <c:pt idx="24">
                  <c:v>156.91469699999999</c:v>
                </c:pt>
                <c:pt idx="25">
                  <c:v>160.03919300000001</c:v>
                </c:pt>
                <c:pt idx="26">
                  <c:v>162.27453499999999</c:v>
                </c:pt>
                <c:pt idx="27">
                  <c:v>165.84039000000001</c:v>
                </c:pt>
                <c:pt idx="28">
                  <c:v>165.41106500000001</c:v>
                </c:pt>
                <c:pt idx="29">
                  <c:v>165.424499</c:v>
                </c:pt>
                <c:pt idx="30">
                  <c:v>166.338843</c:v>
                </c:pt>
                <c:pt idx="31">
                  <c:v>167.25654499999999</c:v>
                </c:pt>
              </c:numCache>
            </c:numRef>
          </c:yVal>
          <c:smooth val="1"/>
          <c:extLst>
            <c:ext xmlns:c16="http://schemas.microsoft.com/office/drawing/2014/chart" uri="{C3380CC4-5D6E-409C-BE32-E72D297353CC}">
              <c16:uniqueId val="{00000000-3EC9-4770-89EC-F18BEF9949A2}"/>
            </c:ext>
          </c:extLst>
        </c:ser>
        <c:dLbls>
          <c:showLegendKey val="0"/>
          <c:showVal val="0"/>
          <c:showCatName val="0"/>
          <c:showSerName val="0"/>
          <c:showPercent val="0"/>
          <c:showBubbleSize val="0"/>
        </c:dLbls>
        <c:axId val="669586264"/>
        <c:axId val="669587048"/>
      </c:scatterChart>
      <c:valAx>
        <c:axId val="669586264"/>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69587048"/>
        <c:crosses val="autoZero"/>
        <c:crossBetween val="midCat"/>
      </c:valAx>
      <c:valAx>
        <c:axId val="669587048"/>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6958626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0"/>
          <c:order val="0"/>
          <c:tx>
            <c:v>LLT</c:v>
          </c:tx>
          <c:spPr>
            <a:ln w="19050" cap="rnd">
              <a:solidFill>
                <a:schemeClr val="tx1"/>
              </a:solidFill>
              <a:round/>
            </a:ln>
            <a:effectLst/>
          </c:spPr>
          <c:marker>
            <c:symbol val="circle"/>
            <c:size val="5"/>
            <c:spPr>
              <a:solidFill>
                <a:schemeClr val="tx1"/>
              </a:solidFill>
              <a:ln w="9525">
                <a:solidFill>
                  <a:schemeClr val="tx1"/>
                </a:solidFill>
              </a:ln>
              <a:effectLst/>
            </c:spPr>
          </c:marker>
          <c:xVal>
            <c:numRef>
              <c:f>'[1]86.Huang(1989)Case I'!$F$3:$F$9</c:f>
              <c:numCache>
                <c:formatCode>General</c:formatCode>
                <c:ptCount val="7"/>
                <c:pt idx="0">
                  <c:v>0</c:v>
                </c:pt>
                <c:pt idx="1">
                  <c:v>1.3491277258566976E-2</c:v>
                </c:pt>
                <c:pt idx="2">
                  <c:v>3.0661993769470403E-2</c:v>
                </c:pt>
                <c:pt idx="3">
                  <c:v>6.3163707165109023E-2</c:v>
                </c:pt>
                <c:pt idx="4">
                  <c:v>0.10302429906542054</c:v>
                </c:pt>
                <c:pt idx="5">
                  <c:v>0.15944236760124611</c:v>
                </c:pt>
                <c:pt idx="6">
                  <c:v>0.21647367601246106</c:v>
                </c:pt>
              </c:numCache>
            </c:numRef>
          </c:xVal>
          <c:yVal>
            <c:numRef>
              <c:f>'[1]86.Huang(1989)Case I'!$G$3:$G$9</c:f>
              <c:numCache>
                <c:formatCode>General</c:formatCode>
                <c:ptCount val="7"/>
                <c:pt idx="0">
                  <c:v>0</c:v>
                </c:pt>
                <c:pt idx="1">
                  <c:v>0.41382539037557325</c:v>
                </c:pt>
                <c:pt idx="2">
                  <c:v>0.7386872932025309</c:v>
                </c:pt>
                <c:pt idx="3">
                  <c:v>1.0637530910779589</c:v>
                </c:pt>
                <c:pt idx="4">
                  <c:v>1.3836807337319323</c:v>
                </c:pt>
                <c:pt idx="5">
                  <c:v>1.6985925581935335</c:v>
                </c:pt>
                <c:pt idx="6">
                  <c:v>2.0239845881465142</c:v>
                </c:pt>
              </c:numCache>
            </c:numRef>
          </c:yVal>
          <c:smooth val="1"/>
          <c:extLst>
            <c:ext xmlns:c16="http://schemas.microsoft.com/office/drawing/2014/chart" uri="{C3380CC4-5D6E-409C-BE32-E72D297353CC}">
              <c16:uniqueId val="{00000000-7988-41F2-B41F-94ABF7CF7126}"/>
            </c:ext>
          </c:extLst>
        </c:ser>
        <c:dLbls>
          <c:showLegendKey val="0"/>
          <c:showVal val="0"/>
          <c:showCatName val="0"/>
          <c:showSerName val="0"/>
          <c:showPercent val="0"/>
          <c:showBubbleSize val="0"/>
        </c:dLbls>
        <c:axId val="668529416"/>
        <c:axId val="668529808"/>
      </c:scatterChart>
      <c:valAx>
        <c:axId val="66852941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Displacement(mm)</a:t>
                </a:r>
              </a:p>
            </c:rich>
          </c:tx>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668529808"/>
        <c:crosses val="autoZero"/>
        <c:crossBetween val="midCat"/>
      </c:valAx>
      <c:valAx>
        <c:axId val="6685298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Lateral Load(kN)</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66852941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pPr>
      <a:endParaRPr lang="en-US"/>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0"/>
          <c:order val="0"/>
          <c:tx>
            <c:v>LLT</c:v>
          </c:tx>
          <c:spPr>
            <a:ln w="19050" cap="rnd">
              <a:solidFill>
                <a:schemeClr val="tx1"/>
              </a:solidFill>
              <a:round/>
            </a:ln>
            <a:effectLst/>
          </c:spPr>
          <c:marker>
            <c:symbol val="circle"/>
            <c:size val="5"/>
            <c:spPr>
              <a:solidFill>
                <a:schemeClr val="tx1"/>
              </a:solidFill>
              <a:ln w="9525">
                <a:solidFill>
                  <a:schemeClr val="tx1"/>
                </a:solidFill>
              </a:ln>
              <a:effectLst/>
            </c:spPr>
          </c:marker>
          <c:xVal>
            <c:numRef>
              <c:f>'[1]87.Huang(1989) Case II'!$F$3:$F$10</c:f>
              <c:numCache>
                <c:formatCode>General</c:formatCode>
                <c:ptCount val="8"/>
                <c:pt idx="0">
                  <c:v>0</c:v>
                </c:pt>
                <c:pt idx="1">
                  <c:v>7.9721183800623048E-3</c:v>
                </c:pt>
                <c:pt idx="2">
                  <c:v>1.7170716510903426E-2</c:v>
                </c:pt>
                <c:pt idx="3">
                  <c:v>3.8020872274143296E-2</c:v>
                </c:pt>
                <c:pt idx="4">
                  <c:v>7.3588785046728972E-2</c:v>
                </c:pt>
                <c:pt idx="5">
                  <c:v>0.13920545171339563</c:v>
                </c:pt>
                <c:pt idx="6">
                  <c:v>0.21892663551401867</c:v>
                </c:pt>
                <c:pt idx="7">
                  <c:v>0.29374190031152647</c:v>
                </c:pt>
              </c:numCache>
            </c:numRef>
          </c:xVal>
          <c:yVal>
            <c:numRef>
              <c:f>'[1]87.Huang(1989) Case II'!$G$3:$G$10</c:f>
              <c:numCache>
                <c:formatCode>General</c:formatCode>
                <c:ptCount val="8"/>
                <c:pt idx="0">
                  <c:v>0</c:v>
                </c:pt>
                <c:pt idx="1">
                  <c:v>0.24096316828234751</c:v>
                </c:pt>
                <c:pt idx="2">
                  <c:v>0.41911035003192665</c:v>
                </c:pt>
                <c:pt idx="3">
                  <c:v>0.72831311313635572</c:v>
                </c:pt>
                <c:pt idx="4">
                  <c:v>1.0638917397109191</c:v>
                </c:pt>
                <c:pt idx="5">
                  <c:v>1.3841619260463225</c:v>
                </c:pt>
                <c:pt idx="6">
                  <c:v>1.7046196958263193</c:v>
                </c:pt>
                <c:pt idx="7">
                  <c:v>2.0197761943460848</c:v>
                </c:pt>
              </c:numCache>
            </c:numRef>
          </c:yVal>
          <c:smooth val="1"/>
          <c:extLst>
            <c:ext xmlns:c16="http://schemas.microsoft.com/office/drawing/2014/chart" uri="{C3380CC4-5D6E-409C-BE32-E72D297353CC}">
              <c16:uniqueId val="{00000000-3EB3-4727-AEA1-40AB181AC1A8}"/>
            </c:ext>
          </c:extLst>
        </c:ser>
        <c:dLbls>
          <c:showLegendKey val="0"/>
          <c:showVal val="0"/>
          <c:showCatName val="0"/>
          <c:showSerName val="0"/>
          <c:showPercent val="0"/>
          <c:showBubbleSize val="0"/>
        </c:dLbls>
        <c:axId val="668530592"/>
        <c:axId val="668531768"/>
      </c:scatterChart>
      <c:valAx>
        <c:axId val="66853059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Deflection(mm)</a:t>
                </a:r>
              </a:p>
            </c:rich>
          </c:tx>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668531768"/>
        <c:crosses val="autoZero"/>
        <c:crossBetween val="midCat"/>
      </c:valAx>
      <c:valAx>
        <c:axId val="6685317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Lateral load (kN)</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66853059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pPr>
      <a:endParaRPr lang="en-US"/>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'[1]88.Huang(1989) Case III'!$A$3:$A$11</c:f>
              <c:numCache>
                <c:formatCode>General</c:formatCode>
                <c:ptCount val="9"/>
                <c:pt idx="0">
                  <c:v>0</c:v>
                </c:pt>
                <c:pt idx="1">
                  <c:v>1.3907398494131078E-2</c:v>
                </c:pt>
                <c:pt idx="2">
                  <c:v>0.30610788755082247</c:v>
                </c:pt>
                <c:pt idx="3">
                  <c:v>0.50707584248601401</c:v>
                </c:pt>
                <c:pt idx="4">
                  <c:v>1.0028080851568149</c:v>
                </c:pt>
                <c:pt idx="5">
                  <c:v>1.7792037228291759</c:v>
                </c:pt>
                <c:pt idx="6">
                  <c:v>2.8832576690232652</c:v>
                </c:pt>
                <c:pt idx="7">
                  <c:v>4.2369191847120202</c:v>
                </c:pt>
                <c:pt idx="8">
                  <c:v>5.247418665905589</c:v>
                </c:pt>
              </c:numCache>
            </c:numRef>
          </c:xVal>
          <c:yVal>
            <c:numRef>
              <c:f>'[1]88.Huang(1989) Case III'!$D$3:$D$11</c:f>
              <c:numCache>
                <c:formatCode>General</c:formatCode>
                <c:ptCount val="9"/>
                <c:pt idx="0">
                  <c:v>0</c:v>
                </c:pt>
                <c:pt idx="1">
                  <c:v>1.356696956577474</c:v>
                </c:pt>
                <c:pt idx="2">
                  <c:v>4.7310550999034948</c:v>
                </c:pt>
                <c:pt idx="3">
                  <c:v>6.2054812080812871</c:v>
                </c:pt>
                <c:pt idx="4">
                  <c:v>9.0000217681019912</c:v>
                </c:pt>
                <c:pt idx="5">
                  <c:v>11.913017083122707</c:v>
                </c:pt>
                <c:pt idx="6">
                  <c:v>14.789792695108709</c:v>
                </c:pt>
                <c:pt idx="7">
                  <c:v>17.668503249493892</c:v>
                </c:pt>
                <c:pt idx="8">
                  <c:v>20.505793943146557</c:v>
                </c:pt>
              </c:numCache>
            </c:numRef>
          </c:yVal>
          <c:smooth val="1"/>
          <c:extLst>
            <c:ext xmlns:c16="http://schemas.microsoft.com/office/drawing/2014/chart" uri="{C3380CC4-5D6E-409C-BE32-E72D297353CC}">
              <c16:uniqueId val="{00000000-ED64-4F4B-8FEB-9CF0362A64BB}"/>
            </c:ext>
          </c:extLst>
        </c:ser>
        <c:dLbls>
          <c:showLegendKey val="0"/>
          <c:showVal val="0"/>
          <c:showCatName val="0"/>
          <c:showSerName val="0"/>
          <c:showPercent val="0"/>
          <c:showBubbleSize val="0"/>
        </c:dLbls>
        <c:axId val="668536080"/>
        <c:axId val="668535296"/>
      </c:scatterChart>
      <c:valAx>
        <c:axId val="668536080"/>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Displacement(mm)</a:t>
                </a:r>
              </a:p>
            </c:rich>
          </c:tx>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668535296"/>
        <c:crosses val="autoZero"/>
        <c:crossBetween val="midCat"/>
      </c:valAx>
      <c:valAx>
        <c:axId val="668535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Lateral Load (kN)</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66853608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pPr>
      <a:endParaRPr lang="en-US"/>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226532480621229"/>
          <c:y val="9.3750083885186006E-2"/>
          <c:w val="0.64971434703911968"/>
          <c:h val="0.72208770766616648"/>
        </c:manualLayout>
      </c:layout>
      <c:scatterChart>
        <c:scatterStyle val="smoothMarker"/>
        <c:varyColors val="0"/>
        <c:ser>
          <c:idx val="0"/>
          <c:order val="0"/>
          <c:tx>
            <c:v>LLT</c:v>
          </c:tx>
          <c:spPr>
            <a:ln w="19050" cap="rnd">
              <a:solidFill>
                <a:schemeClr val="tx1"/>
              </a:solidFill>
              <a:round/>
            </a:ln>
            <a:effectLst/>
          </c:spPr>
          <c:marker>
            <c:symbol val="circle"/>
            <c:size val="5"/>
            <c:spPr>
              <a:solidFill>
                <a:schemeClr val="tx1"/>
              </a:solidFill>
              <a:ln w="9525">
                <a:solidFill>
                  <a:schemeClr val="tx1"/>
                </a:solidFill>
              </a:ln>
              <a:effectLst/>
            </c:spPr>
          </c:marker>
          <c:xVal>
            <c:numRef>
              <c:f>'[1]84.Ashour(2008)A'!$A$3:$A$15</c:f>
              <c:numCache>
                <c:formatCode>General</c:formatCode>
                <c:ptCount val="13"/>
                <c:pt idx="0">
                  <c:v>0</c:v>
                </c:pt>
                <c:pt idx="1">
                  <c:v>2.5666666666666664</c:v>
                </c:pt>
                <c:pt idx="2">
                  <c:v>12.599999999999998</c:v>
                </c:pt>
                <c:pt idx="3">
                  <c:v>24.5</c:v>
                </c:pt>
                <c:pt idx="4">
                  <c:v>36.633333333333333</c:v>
                </c:pt>
                <c:pt idx="5">
                  <c:v>49</c:v>
                </c:pt>
                <c:pt idx="6">
                  <c:v>61.366666666666667</c:v>
                </c:pt>
                <c:pt idx="7">
                  <c:v>73.5</c:v>
                </c:pt>
                <c:pt idx="8">
                  <c:v>85.86666666666666</c:v>
                </c:pt>
                <c:pt idx="9">
                  <c:v>91.933333333333337</c:v>
                </c:pt>
                <c:pt idx="10">
                  <c:v>97.766666666666666</c:v>
                </c:pt>
                <c:pt idx="11">
                  <c:v>102.9</c:v>
                </c:pt>
                <c:pt idx="12">
                  <c:v>110.13333333333334</c:v>
                </c:pt>
              </c:numCache>
            </c:numRef>
          </c:xVal>
          <c:yVal>
            <c:numRef>
              <c:f>'[1]84.Ashour(2008)A'!$D$3:$D$15</c:f>
              <c:numCache>
                <c:formatCode>General</c:formatCode>
                <c:ptCount val="13"/>
                <c:pt idx="0">
                  <c:v>0</c:v>
                </c:pt>
                <c:pt idx="1">
                  <c:v>572.61609195402309</c:v>
                </c:pt>
                <c:pt idx="2">
                  <c:v>879.37471264367821</c:v>
                </c:pt>
                <c:pt idx="3">
                  <c:v>1554.2436781609197</c:v>
                </c:pt>
                <c:pt idx="4">
                  <c:v>2126.8597701149429</c:v>
                </c:pt>
                <c:pt idx="5">
                  <c:v>2433.6183908045978</c:v>
                </c:pt>
                <c:pt idx="6">
                  <c:v>2883.531034482759</c:v>
                </c:pt>
                <c:pt idx="7">
                  <c:v>3333.4436781609197</c:v>
                </c:pt>
                <c:pt idx="8">
                  <c:v>4028.7632183908049</c:v>
                </c:pt>
                <c:pt idx="9">
                  <c:v>4315.0712643678171</c:v>
                </c:pt>
                <c:pt idx="10">
                  <c:v>4335.5218390804603</c:v>
                </c:pt>
                <c:pt idx="11">
                  <c:v>4315.0712643678171</c:v>
                </c:pt>
                <c:pt idx="12">
                  <c:v>4315.0712643678171</c:v>
                </c:pt>
              </c:numCache>
            </c:numRef>
          </c:yVal>
          <c:smooth val="1"/>
          <c:extLst>
            <c:ext xmlns:c16="http://schemas.microsoft.com/office/drawing/2014/chart" uri="{C3380CC4-5D6E-409C-BE32-E72D297353CC}">
              <c16:uniqueId val="{00000000-AA90-4C3D-B324-3B76DA7A176F}"/>
            </c:ext>
          </c:extLst>
        </c:ser>
        <c:dLbls>
          <c:showLegendKey val="0"/>
          <c:showVal val="0"/>
          <c:showCatName val="0"/>
          <c:showSerName val="0"/>
          <c:showPercent val="0"/>
          <c:showBubbleSize val="0"/>
        </c:dLbls>
        <c:axId val="730272720"/>
        <c:axId val="730260568"/>
      </c:scatterChart>
      <c:valAx>
        <c:axId val="73027272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Lateral Deflection (mm)</a:t>
                </a:r>
              </a:p>
            </c:rich>
          </c:tx>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730260568"/>
        <c:crosses val="autoZero"/>
        <c:crossBetween val="midCat"/>
      </c:valAx>
      <c:valAx>
        <c:axId val="7302605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Lateral Load (kN)</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73027272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pPr>
      <a:endParaRPr lang="en-US"/>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470489641312721"/>
          <c:y val="9.2696608710827064E-2"/>
          <c:w val="0.69846088650373395"/>
          <c:h val="0.73363758877342544"/>
        </c:manualLayout>
      </c:layout>
      <c:scatterChart>
        <c:scatterStyle val="smoothMarker"/>
        <c:varyColors val="0"/>
        <c:ser>
          <c:idx val="0"/>
          <c:order val="0"/>
          <c:tx>
            <c:v>LLT</c:v>
          </c:tx>
          <c:spPr>
            <a:ln w="19050" cap="rnd">
              <a:solidFill>
                <a:schemeClr val="tx1"/>
              </a:solidFill>
              <a:round/>
            </a:ln>
            <a:effectLst/>
          </c:spPr>
          <c:marker>
            <c:symbol val="circle"/>
            <c:size val="5"/>
            <c:spPr>
              <a:solidFill>
                <a:schemeClr val="tx1"/>
              </a:solidFill>
              <a:ln w="9525">
                <a:solidFill>
                  <a:schemeClr val="tx1"/>
                </a:solidFill>
              </a:ln>
              <a:effectLst/>
            </c:spPr>
          </c:marker>
          <c:xVal>
            <c:numRef>
              <c:f>'[1]85.Ashour(2008)B'!$A$3:$A$17</c:f>
              <c:numCache>
                <c:formatCode>General</c:formatCode>
                <c:ptCount val="15"/>
                <c:pt idx="0">
                  <c:v>0</c:v>
                </c:pt>
                <c:pt idx="1">
                  <c:v>2.8790735943688142</c:v>
                </c:pt>
                <c:pt idx="2">
                  <c:v>6.2346169896147448</c:v>
                </c:pt>
                <c:pt idx="3">
                  <c:v>12.487559740801689</c:v>
                </c:pt>
                <c:pt idx="4">
                  <c:v>18.315151920760275</c:v>
                </c:pt>
                <c:pt idx="5">
                  <c:v>24.593172029888116</c:v>
                </c:pt>
                <c:pt idx="6">
                  <c:v>41.993964899572461</c:v>
                </c:pt>
                <c:pt idx="7">
                  <c:v>49.014660609257753</c:v>
                </c:pt>
                <c:pt idx="8">
                  <c:v>46.596624595494731</c:v>
                </c:pt>
                <c:pt idx="9">
                  <c:v>61.330536899540974</c:v>
                </c:pt>
                <c:pt idx="10">
                  <c:v>73.1622272788114</c:v>
                </c:pt>
                <c:pt idx="11">
                  <c:v>83.078393316903799</c:v>
                </c:pt>
                <c:pt idx="12">
                  <c:v>85.499322871967692</c:v>
                </c:pt>
                <c:pt idx="13">
                  <c:v>91.551646759627431</c:v>
                </c:pt>
                <c:pt idx="14">
                  <c:v>97.603970647287156</c:v>
                </c:pt>
              </c:numCache>
            </c:numRef>
          </c:xVal>
          <c:yVal>
            <c:numRef>
              <c:f>'[1]85.Ashour(2008)B'!$D$3:$D$17</c:f>
              <c:numCache>
                <c:formatCode>General</c:formatCode>
                <c:ptCount val="15"/>
                <c:pt idx="0">
                  <c:v>0</c:v>
                </c:pt>
                <c:pt idx="1">
                  <c:v>574.66393505869758</c:v>
                </c:pt>
                <c:pt idx="2">
                  <c:v>1319.533291865803</c:v>
                </c:pt>
                <c:pt idx="3">
                  <c:v>2235.0283307219288</c:v>
                </c:pt>
                <c:pt idx="4">
                  <c:v>1853.2638736447598</c:v>
                </c:pt>
                <c:pt idx="5">
                  <c:v>2215.86446101396</c:v>
                </c:pt>
                <c:pt idx="6">
                  <c:v>2878.11064272048</c:v>
                </c:pt>
                <c:pt idx="7">
                  <c:v>2879.3293975922588</c:v>
                </c:pt>
                <c:pt idx="8">
                  <c:v>2815.1136236585385</c:v>
                </c:pt>
                <c:pt idx="9">
                  <c:v>3561.958203878527</c:v>
                </c:pt>
                <c:pt idx="10">
                  <c:v>4244.502958104672</c:v>
                </c:pt>
                <c:pt idx="11">
                  <c:v>4458.8777374475421</c:v>
                </c:pt>
                <c:pt idx="12">
                  <c:v>4459.2979977481564</c:v>
                </c:pt>
                <c:pt idx="13">
                  <c:v>4460.3486484996893</c:v>
                </c:pt>
                <c:pt idx="14">
                  <c:v>4461.3992992512231</c:v>
                </c:pt>
              </c:numCache>
            </c:numRef>
          </c:yVal>
          <c:smooth val="1"/>
          <c:extLst>
            <c:ext xmlns:c16="http://schemas.microsoft.com/office/drawing/2014/chart" uri="{C3380CC4-5D6E-409C-BE32-E72D297353CC}">
              <c16:uniqueId val="{00000000-ACA9-4713-8D4C-E544FFBECBB7}"/>
            </c:ext>
          </c:extLst>
        </c:ser>
        <c:dLbls>
          <c:showLegendKey val="0"/>
          <c:showVal val="0"/>
          <c:showCatName val="0"/>
          <c:showSerName val="0"/>
          <c:showPercent val="0"/>
          <c:showBubbleSize val="0"/>
        </c:dLbls>
        <c:axId val="730275072"/>
        <c:axId val="730278600"/>
      </c:scatterChart>
      <c:valAx>
        <c:axId val="73027507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Lateral Deflection (mm)</a:t>
                </a:r>
              </a:p>
            </c:rich>
          </c:tx>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730278600"/>
        <c:crosses val="autoZero"/>
        <c:crossBetween val="midCat"/>
      </c:valAx>
      <c:valAx>
        <c:axId val="7302786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Lateral Load (kN)</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73027507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pPr>
      <a:endParaRPr lang="en-US"/>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0"/>
          <c:order val="0"/>
          <c:tx>
            <c:v>LLT</c:v>
          </c:tx>
          <c:spPr>
            <a:ln w="19050" cap="rnd">
              <a:solidFill>
                <a:schemeClr val="tx1"/>
              </a:solidFill>
              <a:round/>
            </a:ln>
            <a:effectLst/>
          </c:spPr>
          <c:marker>
            <c:symbol val="circle"/>
            <c:size val="5"/>
            <c:spPr>
              <a:solidFill>
                <a:schemeClr val="tx1"/>
              </a:solidFill>
              <a:ln w="9525">
                <a:solidFill>
                  <a:schemeClr val="tx1"/>
                </a:solidFill>
              </a:ln>
              <a:effectLst/>
            </c:spPr>
          </c:marker>
          <c:xVal>
            <c:numRef>
              <c:f>'[1]97.EPRI_#1(1982)'!$A$3:$A$14</c:f>
              <c:numCache>
                <c:formatCode>General</c:formatCode>
                <c:ptCount val="12"/>
                <c:pt idx="0">
                  <c:v>0</c:v>
                </c:pt>
                <c:pt idx="1">
                  <c:v>0.96011999999999997</c:v>
                </c:pt>
                <c:pt idx="2">
                  <c:v>1.48336</c:v>
                </c:pt>
                <c:pt idx="3">
                  <c:v>24.013159999999999</c:v>
                </c:pt>
                <c:pt idx="4">
                  <c:v>55.587899999999991</c:v>
                </c:pt>
                <c:pt idx="5">
                  <c:v>87.132159999999999</c:v>
                </c:pt>
                <c:pt idx="6">
                  <c:v>422.70679999999999</c:v>
                </c:pt>
              </c:numCache>
            </c:numRef>
          </c:xVal>
          <c:yVal>
            <c:numRef>
              <c:f>'[1]97.EPRI_#1(1982)'!$D$3:$D$14</c:f>
              <c:numCache>
                <c:formatCode>General</c:formatCode>
                <c:ptCount val="12"/>
                <c:pt idx="0">
                  <c:v>0</c:v>
                </c:pt>
                <c:pt idx="1">
                  <c:v>27.866996268600001</c:v>
                </c:pt>
                <c:pt idx="2">
                  <c:v>35.708098894000003</c:v>
                </c:pt>
                <c:pt idx="3">
                  <c:v>59.304246398899998</c:v>
                </c:pt>
                <c:pt idx="4">
                  <c:v>81.021020277800005</c:v>
                </c:pt>
                <c:pt idx="5">
                  <c:v>101.55957146039999</c:v>
                </c:pt>
                <c:pt idx="6">
                  <c:v>141.80819255260002</c:v>
                </c:pt>
              </c:numCache>
            </c:numRef>
          </c:yVal>
          <c:smooth val="1"/>
          <c:extLst>
            <c:ext xmlns:c16="http://schemas.microsoft.com/office/drawing/2014/chart" uri="{C3380CC4-5D6E-409C-BE32-E72D297353CC}">
              <c16:uniqueId val="{00000000-0EC6-47AD-9847-A95E300591D2}"/>
            </c:ext>
          </c:extLst>
        </c:ser>
        <c:dLbls>
          <c:showLegendKey val="0"/>
          <c:showVal val="0"/>
          <c:showCatName val="0"/>
          <c:showSerName val="0"/>
          <c:showPercent val="0"/>
          <c:showBubbleSize val="0"/>
        </c:dLbls>
        <c:axId val="709634840"/>
        <c:axId val="709637192"/>
      </c:scatterChart>
      <c:valAx>
        <c:axId val="709634840"/>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Displacement (mm)</a:t>
                </a:r>
              </a:p>
            </c:rich>
          </c:tx>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709637192"/>
        <c:crosses val="autoZero"/>
        <c:crossBetween val="midCat"/>
      </c:valAx>
      <c:valAx>
        <c:axId val="709637192"/>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Lateral Load (kN)</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70963484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pPr>
      <a:endParaRPr lang="en-US"/>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731797068728317"/>
          <c:y val="9.2696608710827064E-2"/>
          <c:w val="0.68715434936665587"/>
          <c:h val="0.74206455320168252"/>
        </c:manualLayout>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'[1]89.Huang(1989) Case IV'!$A$3:$A$11</c:f>
              <c:numCache>
                <c:formatCode>General</c:formatCode>
                <c:ptCount val="9"/>
                <c:pt idx="0">
                  <c:v>0</c:v>
                </c:pt>
                <c:pt idx="1">
                  <c:v>0.12248185386831265</c:v>
                </c:pt>
                <c:pt idx="2">
                  <c:v>0.15189297833590115</c:v>
                </c:pt>
                <c:pt idx="3">
                  <c:v>0.63197637435330589</c:v>
                </c:pt>
                <c:pt idx="4">
                  <c:v>1.2680161277448974</c:v>
                </c:pt>
                <c:pt idx="5">
                  <c:v>2.7464814281809846</c:v>
                </c:pt>
                <c:pt idx="6">
                  <c:v>4.6149101823925083</c:v>
                </c:pt>
                <c:pt idx="7">
                  <c:v>6.7017939334718433</c:v>
                </c:pt>
                <c:pt idx="8">
                  <c:v>7.8995474653463917</c:v>
                </c:pt>
              </c:numCache>
            </c:numRef>
          </c:xVal>
          <c:yVal>
            <c:numRef>
              <c:f>'[1]89.Huang(1989) Case IV'!$D$3:$D$11</c:f>
              <c:numCache>
                <c:formatCode>General</c:formatCode>
                <c:ptCount val="9"/>
                <c:pt idx="0">
                  <c:v>0</c:v>
                </c:pt>
                <c:pt idx="1">
                  <c:v>1.861414588014483</c:v>
                </c:pt>
                <c:pt idx="2">
                  <c:v>3.2957511083591928</c:v>
                </c:pt>
                <c:pt idx="3">
                  <c:v>6.1289300494135919</c:v>
                </c:pt>
                <c:pt idx="4">
                  <c:v>9.0020776444011226</c:v>
                </c:pt>
                <c:pt idx="5">
                  <c:v>11.8817556699859</c:v>
                </c:pt>
                <c:pt idx="6">
                  <c:v>14.803216358003043</c:v>
                </c:pt>
                <c:pt idx="7">
                  <c:v>17.687610805685829</c:v>
                </c:pt>
                <c:pt idx="8">
                  <c:v>20.487593391204236</c:v>
                </c:pt>
              </c:numCache>
            </c:numRef>
          </c:yVal>
          <c:smooth val="1"/>
          <c:extLst>
            <c:ext xmlns:c16="http://schemas.microsoft.com/office/drawing/2014/chart" uri="{C3380CC4-5D6E-409C-BE32-E72D297353CC}">
              <c16:uniqueId val="{00000000-E354-4E23-8705-F09E1C577B06}"/>
            </c:ext>
          </c:extLst>
        </c:ser>
        <c:dLbls>
          <c:showLegendKey val="0"/>
          <c:showVal val="0"/>
          <c:showCatName val="0"/>
          <c:showSerName val="0"/>
          <c:showPercent val="0"/>
          <c:showBubbleSize val="0"/>
        </c:dLbls>
        <c:axId val="709613672"/>
        <c:axId val="709617984"/>
      </c:scatterChart>
      <c:valAx>
        <c:axId val="70961367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Displacement (mm)</a:t>
                </a:r>
              </a:p>
            </c:rich>
          </c:tx>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709617984"/>
        <c:crosses val="autoZero"/>
        <c:crossBetween val="midCat"/>
      </c:valAx>
      <c:valAx>
        <c:axId val="7096179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Lateral Load (kN)</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70961367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pPr>
      <a:endParaRPr lang="en-US"/>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039327087691443"/>
          <c:y val="0.11619715088245788"/>
          <c:w val="0.65976127101328919"/>
          <c:h val="0.69779924093400225"/>
        </c:manualLayout>
      </c:layout>
      <c:scatterChart>
        <c:scatterStyle val="smoothMarker"/>
        <c:varyColors val="0"/>
        <c:ser>
          <c:idx val="0"/>
          <c:order val="0"/>
          <c:tx>
            <c:v>LLT</c:v>
          </c:tx>
          <c:spPr>
            <a:ln w="19050" cap="rnd">
              <a:solidFill>
                <a:schemeClr val="tx1"/>
              </a:solidFill>
              <a:round/>
            </a:ln>
            <a:effectLst/>
          </c:spPr>
          <c:marker>
            <c:symbol val="circle"/>
            <c:size val="5"/>
            <c:spPr>
              <a:solidFill>
                <a:schemeClr val="tx1"/>
              </a:solidFill>
              <a:ln w="9525">
                <a:solidFill>
                  <a:schemeClr val="tx1"/>
                </a:solidFill>
              </a:ln>
              <a:effectLst/>
            </c:spPr>
          </c:marker>
          <c:xVal>
            <c:numRef>
              <c:f>'[1]90.Boeckmann(2014)F1'!$A$3:$A$13</c:f>
              <c:numCache>
                <c:formatCode>General</c:formatCode>
                <c:ptCount val="11"/>
                <c:pt idx="0">
                  <c:v>0</c:v>
                </c:pt>
                <c:pt idx="1">
                  <c:v>1.6508034055727556</c:v>
                </c:pt>
                <c:pt idx="2">
                  <c:v>4.7613204334365324</c:v>
                </c:pt>
                <c:pt idx="3">
                  <c:v>10.519138699690401</c:v>
                </c:pt>
                <c:pt idx="4">
                  <c:v>15.55470835913313</c:v>
                </c:pt>
                <c:pt idx="5">
                  <c:v>20.108660990712078</c:v>
                </c:pt>
                <c:pt idx="6">
                  <c:v>26.347742414860683</c:v>
                </c:pt>
                <c:pt idx="7">
                  <c:v>36.435159752321979</c:v>
                </c:pt>
                <c:pt idx="8">
                  <c:v>48.449399071207424</c:v>
                </c:pt>
                <c:pt idx="9">
                  <c:v>90.301246439628486</c:v>
                </c:pt>
                <c:pt idx="10">
                  <c:v>136.73464829721362</c:v>
                </c:pt>
              </c:numCache>
            </c:numRef>
          </c:xVal>
          <c:yVal>
            <c:numRef>
              <c:f>'[1]90.Boeckmann(2014)F1'!$D$3:$D$13</c:f>
              <c:numCache>
                <c:formatCode>General</c:formatCode>
                <c:ptCount val="11"/>
                <c:pt idx="0">
                  <c:v>0</c:v>
                </c:pt>
                <c:pt idx="1">
                  <c:v>248.57708941176472</c:v>
                </c:pt>
                <c:pt idx="2">
                  <c:v>379.40713647058823</c:v>
                </c:pt>
                <c:pt idx="3">
                  <c:v>507.62058258823527</c:v>
                </c:pt>
                <c:pt idx="4">
                  <c:v>638.4506296470588</c:v>
                </c:pt>
                <c:pt idx="5">
                  <c:v>771.8972776470589</c:v>
                </c:pt>
                <c:pt idx="6">
                  <c:v>900.11072376470588</c:v>
                </c:pt>
                <c:pt idx="7">
                  <c:v>1041.4071745882354</c:v>
                </c:pt>
                <c:pt idx="8">
                  <c:v>1169.6206207058824</c:v>
                </c:pt>
                <c:pt idx="9">
                  <c:v>1303.0672687058823</c:v>
                </c:pt>
                <c:pt idx="10">
                  <c:v>1365.8656912941176</c:v>
                </c:pt>
              </c:numCache>
            </c:numRef>
          </c:yVal>
          <c:smooth val="1"/>
          <c:extLst>
            <c:ext xmlns:c16="http://schemas.microsoft.com/office/drawing/2014/chart" uri="{C3380CC4-5D6E-409C-BE32-E72D297353CC}">
              <c16:uniqueId val="{00000000-FD16-4F17-BAB5-E4DCCCB010B7}"/>
            </c:ext>
          </c:extLst>
        </c:ser>
        <c:dLbls>
          <c:showLegendKey val="0"/>
          <c:showVal val="0"/>
          <c:showCatName val="0"/>
          <c:showSerName val="0"/>
          <c:showPercent val="0"/>
          <c:showBubbleSize val="0"/>
        </c:dLbls>
        <c:axId val="709619552"/>
        <c:axId val="709619944"/>
      </c:scatterChart>
      <c:valAx>
        <c:axId val="70961955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Displacement (mm)</a:t>
                </a:r>
              </a:p>
            </c:rich>
          </c:tx>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709619944"/>
        <c:crosses val="autoZero"/>
        <c:crossBetween val="midCat"/>
      </c:valAx>
      <c:valAx>
        <c:axId val="7096199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Lateral Load (kN)</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70961955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pPr>
      <a:endParaRPr lang="en-US"/>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978027926256453"/>
          <c:y val="0.11458333333333333"/>
          <c:w val="0.68338550365429651"/>
          <c:h val="0.67074639107611544"/>
        </c:manualLayout>
      </c:layout>
      <c:scatterChart>
        <c:scatterStyle val="smoothMarker"/>
        <c:varyColors val="0"/>
        <c:ser>
          <c:idx val="0"/>
          <c:order val="0"/>
          <c:tx>
            <c:v>LLT</c:v>
          </c:tx>
          <c:spPr>
            <a:ln w="19050" cap="rnd">
              <a:solidFill>
                <a:schemeClr val="tx1"/>
              </a:solidFill>
              <a:round/>
            </a:ln>
            <a:effectLst/>
          </c:spPr>
          <c:marker>
            <c:symbol val="circle"/>
            <c:size val="5"/>
            <c:spPr>
              <a:solidFill>
                <a:schemeClr val="tx1"/>
              </a:solidFill>
              <a:ln w="9525">
                <a:solidFill>
                  <a:schemeClr val="tx1"/>
                </a:solidFill>
              </a:ln>
              <a:effectLst/>
            </c:spPr>
          </c:marker>
          <c:xVal>
            <c:numRef>
              <c:f>'[1]91.Boeckmann(2014)F2'!$A$3:$A$13</c:f>
              <c:numCache>
                <c:formatCode>General</c:formatCode>
                <c:ptCount val="11"/>
                <c:pt idx="0">
                  <c:v>0</c:v>
                </c:pt>
                <c:pt idx="1">
                  <c:v>1.1861721362229098</c:v>
                </c:pt>
                <c:pt idx="2">
                  <c:v>5.0012442724458204</c:v>
                </c:pt>
                <c:pt idx="3">
                  <c:v>10.759416408668729</c:v>
                </c:pt>
                <c:pt idx="4">
                  <c:v>15.55470835913313</c:v>
                </c:pt>
                <c:pt idx="5">
                  <c:v>20.109014860681114</c:v>
                </c:pt>
                <c:pt idx="6">
                  <c:v>26.588373993808048</c:v>
                </c:pt>
                <c:pt idx="7">
                  <c:v>34.75215417956656</c:v>
                </c:pt>
                <c:pt idx="8">
                  <c:v>41.712776470588231</c:v>
                </c:pt>
                <c:pt idx="9">
                  <c:v>85.730661919504627</c:v>
                </c:pt>
                <c:pt idx="10">
                  <c:v>154.3007535603715</c:v>
                </c:pt>
              </c:numCache>
            </c:numRef>
          </c:xVal>
          <c:yVal>
            <c:numRef>
              <c:f>'[1]91.Boeckmann(2014)F2'!$D$3:$D$13</c:f>
              <c:numCache>
                <c:formatCode>General</c:formatCode>
                <c:ptCount val="11"/>
                <c:pt idx="0">
                  <c:v>0</c:v>
                </c:pt>
                <c:pt idx="1">
                  <c:v>125.59684517647059</c:v>
                </c:pt>
                <c:pt idx="2">
                  <c:v>384.64033835294117</c:v>
                </c:pt>
                <c:pt idx="3">
                  <c:v>510.23718352941177</c:v>
                </c:pt>
                <c:pt idx="4">
                  <c:v>638.4506296470588</c:v>
                </c:pt>
                <c:pt idx="5">
                  <c:v>769.28067670588234</c:v>
                </c:pt>
                <c:pt idx="6">
                  <c:v>900.11072376470588</c:v>
                </c:pt>
                <c:pt idx="7">
                  <c:v>1030.9407708235294</c:v>
                </c:pt>
                <c:pt idx="8">
                  <c:v>1161.770817882353</c:v>
                </c:pt>
                <c:pt idx="9">
                  <c:v>1292.6008649411765</c:v>
                </c:pt>
                <c:pt idx="10">
                  <c:v>1365.8656912941176</c:v>
                </c:pt>
              </c:numCache>
            </c:numRef>
          </c:yVal>
          <c:smooth val="1"/>
          <c:extLst>
            <c:ext xmlns:c16="http://schemas.microsoft.com/office/drawing/2014/chart" uri="{C3380CC4-5D6E-409C-BE32-E72D297353CC}">
              <c16:uniqueId val="{00000000-CDC4-4537-9CCA-33DD5576DE32}"/>
            </c:ext>
          </c:extLst>
        </c:ser>
        <c:dLbls>
          <c:showLegendKey val="0"/>
          <c:showVal val="0"/>
          <c:showCatName val="0"/>
          <c:showSerName val="0"/>
          <c:showPercent val="0"/>
          <c:showBubbleSize val="0"/>
        </c:dLbls>
        <c:axId val="709615240"/>
        <c:axId val="709620336"/>
      </c:scatterChart>
      <c:valAx>
        <c:axId val="70961524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Displacement (mm)</a:t>
                </a:r>
              </a:p>
            </c:rich>
          </c:tx>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709620336"/>
        <c:crosses val="autoZero"/>
        <c:crossBetween val="midCat"/>
      </c:valAx>
      <c:valAx>
        <c:axId val="7096203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Lateral Load (kN)</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70961524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pPr>
      <a:endParaRPr lang="en-US"/>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628133981916141"/>
          <c:y val="0.11458333333333333"/>
          <c:w val="0.67746863729697582"/>
          <c:h val="0.68116305774278219"/>
        </c:manualLayout>
      </c:layout>
      <c:scatterChart>
        <c:scatterStyle val="smoothMarker"/>
        <c:varyColors val="0"/>
        <c:ser>
          <c:idx val="0"/>
          <c:order val="0"/>
          <c:tx>
            <c:v>LLT</c:v>
          </c:tx>
          <c:spPr>
            <a:ln w="19050" cap="rnd">
              <a:solidFill>
                <a:schemeClr val="tx1"/>
              </a:solidFill>
              <a:round/>
            </a:ln>
            <a:effectLst/>
          </c:spPr>
          <c:marker>
            <c:symbol val="circle"/>
            <c:size val="5"/>
            <c:spPr>
              <a:solidFill>
                <a:schemeClr val="tx1"/>
              </a:solidFill>
              <a:ln w="9525">
                <a:solidFill>
                  <a:schemeClr val="tx1"/>
                </a:solidFill>
              </a:ln>
              <a:effectLst/>
            </c:spPr>
          </c:marker>
          <c:xVal>
            <c:numRef>
              <c:f>'[1]92.Boeckmann(2014)F4'!$A$3:$A$14</c:f>
              <c:numCache>
                <c:formatCode>General</c:formatCode>
                <c:ptCount val="12"/>
                <c:pt idx="0">
                  <c:v>0</c:v>
                </c:pt>
                <c:pt idx="1">
                  <c:v>0.59007391763463568</c:v>
                </c:pt>
                <c:pt idx="2">
                  <c:v>1.7200771314448371</c:v>
                </c:pt>
                <c:pt idx="3">
                  <c:v>4.7310867269638672</c:v>
                </c:pt>
                <c:pt idx="4">
                  <c:v>10.421918185574581</c:v>
                </c:pt>
                <c:pt idx="5">
                  <c:v>16.648014324411182</c:v>
                </c:pt>
                <c:pt idx="6">
                  <c:v>23.142325880354434</c:v>
                </c:pt>
                <c:pt idx="7">
                  <c:v>30.177732886460682</c:v>
                </c:pt>
                <c:pt idx="8">
                  <c:v>38.284835407006099</c:v>
                </c:pt>
                <c:pt idx="9">
                  <c:v>44.243882282723476</c:v>
                </c:pt>
                <c:pt idx="10">
                  <c:v>52.349818649281481</c:v>
                </c:pt>
                <c:pt idx="11">
                  <c:v>88.351324548918768</c:v>
                </c:pt>
              </c:numCache>
            </c:numRef>
          </c:xVal>
          <c:yVal>
            <c:numRef>
              <c:f>'[1]92.Boeckmann(2014)F4'!$D$3:$D$14</c:f>
              <c:numCache>
                <c:formatCode>General</c:formatCode>
                <c:ptCount val="12"/>
                <c:pt idx="0">
                  <c:v>0</c:v>
                </c:pt>
                <c:pt idx="1">
                  <c:v>118.61924266666668</c:v>
                </c:pt>
                <c:pt idx="2">
                  <c:v>244.97452289855073</c:v>
                </c:pt>
                <c:pt idx="3">
                  <c:v>379.06584069565218</c:v>
                </c:pt>
                <c:pt idx="4">
                  <c:v>507.99980011594198</c:v>
                </c:pt>
                <c:pt idx="5">
                  <c:v>634.35508034782606</c:v>
                </c:pt>
                <c:pt idx="6">
                  <c:v>760.71036057971014</c:v>
                </c:pt>
                <c:pt idx="7">
                  <c:v>897.38035756521731</c:v>
                </c:pt>
                <c:pt idx="8">
                  <c:v>1031.4716753623188</c:v>
                </c:pt>
                <c:pt idx="9">
                  <c:v>1160.4056347826088</c:v>
                </c:pt>
                <c:pt idx="10">
                  <c:v>1291.9182733913044</c:v>
                </c:pt>
                <c:pt idx="11">
                  <c:v>1426.0095911884057</c:v>
                </c:pt>
              </c:numCache>
            </c:numRef>
          </c:yVal>
          <c:smooth val="1"/>
          <c:extLst>
            <c:ext xmlns:c16="http://schemas.microsoft.com/office/drawing/2014/chart" uri="{C3380CC4-5D6E-409C-BE32-E72D297353CC}">
              <c16:uniqueId val="{00000000-F5EC-45E3-BABD-315769933E96}"/>
            </c:ext>
          </c:extLst>
        </c:ser>
        <c:dLbls>
          <c:showLegendKey val="0"/>
          <c:showVal val="0"/>
          <c:showCatName val="0"/>
          <c:showSerName val="0"/>
          <c:showPercent val="0"/>
          <c:showBubbleSize val="0"/>
        </c:dLbls>
        <c:axId val="709629352"/>
        <c:axId val="709627784"/>
      </c:scatterChart>
      <c:valAx>
        <c:axId val="70962935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Displacement (mm)</a:t>
                </a:r>
              </a:p>
            </c:rich>
          </c:tx>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709627784"/>
        <c:crosses val="autoZero"/>
        <c:crossBetween val="midCat"/>
      </c:valAx>
      <c:valAx>
        <c:axId val="7096277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Lateral Load (kN)</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70962935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45949388759789"/>
          <c:y val="4.5728470141678412E-2"/>
          <c:w val="0.70781987599204566"/>
          <c:h val="0.80409520208129692"/>
        </c:manualLayout>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'[1]35.Ismael(2010)#3'!$A$3:$A$31</c:f>
              <c:numCache>
                <c:formatCode>General</c:formatCode>
                <c:ptCount val="29"/>
                <c:pt idx="0">
                  <c:v>0</c:v>
                </c:pt>
                <c:pt idx="1">
                  <c:v>3.1144000000000002E-2</c:v>
                </c:pt>
                <c:pt idx="2">
                  <c:v>0.12575500000000001</c:v>
                </c:pt>
                <c:pt idx="3">
                  <c:v>0.23619100000000001</c:v>
                </c:pt>
                <c:pt idx="4">
                  <c:v>0.37829000000000002</c:v>
                </c:pt>
                <c:pt idx="5">
                  <c:v>0.48880200000000001</c:v>
                </c:pt>
                <c:pt idx="6">
                  <c:v>0.69407700000000006</c:v>
                </c:pt>
                <c:pt idx="7">
                  <c:v>0.94681499999999996</c:v>
                </c:pt>
                <c:pt idx="8">
                  <c:v>1.104765</c:v>
                </c:pt>
                <c:pt idx="9">
                  <c:v>1.4049290000000001</c:v>
                </c:pt>
                <c:pt idx="10">
                  <c:v>1.673556</c:v>
                </c:pt>
                <c:pt idx="11">
                  <c:v>2.0054599999999998</c:v>
                </c:pt>
                <c:pt idx="12">
                  <c:v>2.353189</c:v>
                </c:pt>
                <c:pt idx="13">
                  <c:v>2.811582</c:v>
                </c:pt>
                <c:pt idx="14">
                  <c:v>3.3965019999999999</c:v>
                </c:pt>
                <c:pt idx="15">
                  <c:v>4.0446609999999996</c:v>
                </c:pt>
                <c:pt idx="16">
                  <c:v>4.7244450000000002</c:v>
                </c:pt>
                <c:pt idx="17">
                  <c:v>5.973363</c:v>
                </c:pt>
                <c:pt idx="18">
                  <c:v>7.8073269999999999</c:v>
                </c:pt>
                <c:pt idx="19">
                  <c:v>10.431867</c:v>
                </c:pt>
                <c:pt idx="20">
                  <c:v>11.14334</c:v>
                </c:pt>
                <c:pt idx="21">
                  <c:v>12.819303</c:v>
                </c:pt>
                <c:pt idx="22">
                  <c:v>14.163287</c:v>
                </c:pt>
                <c:pt idx="23">
                  <c:v>16.313659000000001</c:v>
                </c:pt>
                <c:pt idx="24">
                  <c:v>18.748622999999998</c:v>
                </c:pt>
                <c:pt idx="25">
                  <c:v>20.472075</c:v>
                </c:pt>
                <c:pt idx="26">
                  <c:v>22.163914999999999</c:v>
                </c:pt>
                <c:pt idx="27">
                  <c:v>23.555337000000002</c:v>
                </c:pt>
                <c:pt idx="28">
                  <c:v>24.946784999999998</c:v>
                </c:pt>
              </c:numCache>
            </c:numRef>
          </c:xVal>
          <c:yVal>
            <c:numRef>
              <c:f>'[1]35.Ismael(2010)#3'!$D$3:$D$31</c:f>
              <c:numCache>
                <c:formatCode>General</c:formatCode>
                <c:ptCount val="29"/>
                <c:pt idx="0">
                  <c:v>0</c:v>
                </c:pt>
                <c:pt idx="1">
                  <c:v>16.814737999999998</c:v>
                </c:pt>
                <c:pt idx="2">
                  <c:v>26.108463</c:v>
                </c:pt>
                <c:pt idx="3">
                  <c:v>34.959989</c:v>
                </c:pt>
                <c:pt idx="4">
                  <c:v>42.484641000000003</c:v>
                </c:pt>
                <c:pt idx="5">
                  <c:v>48.681297000000001</c:v>
                </c:pt>
                <c:pt idx="6">
                  <c:v>58.861938000000002</c:v>
                </c:pt>
                <c:pt idx="7">
                  <c:v>68.158462</c:v>
                </c:pt>
                <c:pt idx="8">
                  <c:v>74.355957000000004</c:v>
                </c:pt>
                <c:pt idx="9">
                  <c:v>84.095799</c:v>
                </c:pt>
                <c:pt idx="10">
                  <c:v>90.737733000000006</c:v>
                </c:pt>
                <c:pt idx="11">
                  <c:v>96.495829000000001</c:v>
                </c:pt>
                <c:pt idx="12">
                  <c:v>101.81172599999999</c:v>
                </c:pt>
                <c:pt idx="13">
                  <c:v>108.01454</c:v>
                </c:pt>
                <c:pt idx="14">
                  <c:v>113.334636</c:v>
                </c:pt>
                <c:pt idx="15">
                  <c:v>119.09832900000001</c:v>
                </c:pt>
                <c:pt idx="16">
                  <c:v>124.862583</c:v>
                </c:pt>
                <c:pt idx="17">
                  <c:v>135.06169499999999</c:v>
                </c:pt>
                <c:pt idx="18">
                  <c:v>146.15611999999999</c:v>
                </c:pt>
                <c:pt idx="19">
                  <c:v>159.47693000000001</c:v>
                </c:pt>
                <c:pt idx="20">
                  <c:v>163.02935099999999</c:v>
                </c:pt>
                <c:pt idx="21">
                  <c:v>169.69619299999999</c:v>
                </c:pt>
                <c:pt idx="22">
                  <c:v>173.25980899999999</c:v>
                </c:pt>
                <c:pt idx="23">
                  <c:v>179.05009000000001</c:v>
                </c:pt>
                <c:pt idx="24">
                  <c:v>186.172845</c:v>
                </c:pt>
                <c:pt idx="25">
                  <c:v>191.07061300000001</c:v>
                </c:pt>
                <c:pt idx="26">
                  <c:v>195.52534299999999</c:v>
                </c:pt>
                <c:pt idx="27">
                  <c:v>199.089799</c:v>
                </c:pt>
                <c:pt idx="28">
                  <c:v>201.76929799999999</c:v>
                </c:pt>
              </c:numCache>
            </c:numRef>
          </c:yVal>
          <c:smooth val="1"/>
          <c:extLst>
            <c:ext xmlns:c16="http://schemas.microsoft.com/office/drawing/2014/chart" uri="{C3380CC4-5D6E-409C-BE32-E72D297353CC}">
              <c16:uniqueId val="{00000000-7D7B-4E4D-A2BA-39EE5EB04EF6}"/>
            </c:ext>
          </c:extLst>
        </c:ser>
        <c:dLbls>
          <c:showLegendKey val="0"/>
          <c:showVal val="0"/>
          <c:showCatName val="0"/>
          <c:showSerName val="0"/>
          <c:showPercent val="0"/>
          <c:showBubbleSize val="0"/>
        </c:dLbls>
        <c:axId val="669585480"/>
        <c:axId val="669587440"/>
      </c:scatterChart>
      <c:valAx>
        <c:axId val="669585480"/>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Deflection (mm)</a:t>
                </a:r>
              </a:p>
            </c:rich>
          </c:tx>
          <c:overlay val="0"/>
          <c:spPr>
            <a:noFill/>
            <a:ln>
              <a:noFill/>
            </a:ln>
            <a:effectLst/>
          </c:spPr>
          <c:txPr>
            <a:bodyPr rot="0" spcFirstLastPara="1" vertOverflow="ellipsis" vert="horz" wrap="square" anchor="ctr" anchorCtr="1"/>
            <a:lstStyle/>
            <a:p>
              <a:pPr algn="ctr" rtl="0">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69587440"/>
        <c:crosses val="autoZero"/>
        <c:crossBetween val="midCat"/>
      </c:valAx>
      <c:valAx>
        <c:axId val="669587440"/>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Lateral Load (kN) </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6958548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351659718241304"/>
          <c:y val="0.11702127659574468"/>
          <c:w val="0.65905909034782295"/>
          <c:h val="0.64246439939688393"/>
        </c:manualLayout>
      </c:layout>
      <c:scatterChart>
        <c:scatterStyle val="smoothMarker"/>
        <c:varyColors val="0"/>
        <c:ser>
          <c:idx val="0"/>
          <c:order val="0"/>
          <c:tx>
            <c:v>LLT</c:v>
          </c:tx>
          <c:spPr>
            <a:ln w="19050" cap="rnd">
              <a:solidFill>
                <a:schemeClr val="tx1"/>
              </a:solidFill>
              <a:round/>
            </a:ln>
            <a:effectLst/>
          </c:spPr>
          <c:marker>
            <c:symbol val="circle"/>
            <c:size val="5"/>
            <c:spPr>
              <a:solidFill>
                <a:schemeClr val="tx1"/>
              </a:solidFill>
              <a:ln w="9525">
                <a:solidFill>
                  <a:schemeClr val="tx1"/>
                </a:solidFill>
              </a:ln>
              <a:effectLst/>
            </c:spPr>
          </c:marker>
          <c:xVal>
            <c:numRef>
              <c:f>'[1]93.Boeckmann(2014)F6'!$A$3:$A$14</c:f>
              <c:numCache>
                <c:formatCode>General</c:formatCode>
                <c:ptCount val="12"/>
                <c:pt idx="0">
                  <c:v>0</c:v>
                </c:pt>
                <c:pt idx="1">
                  <c:v>0.59007391763463568</c:v>
                </c:pt>
                <c:pt idx="2">
                  <c:v>1.7212432854322577</c:v>
                </c:pt>
                <c:pt idx="3">
                  <c:v>4.9981359900830995</c:v>
                </c:pt>
                <c:pt idx="4">
                  <c:v>10.959515173775307</c:v>
                </c:pt>
                <c:pt idx="5">
                  <c:v>15.844534227078643</c:v>
                </c:pt>
                <c:pt idx="6">
                  <c:v>19.929571645011709</c:v>
                </c:pt>
                <c:pt idx="7">
                  <c:v>26.154501629860892</c:v>
                </c:pt>
                <c:pt idx="8">
                  <c:v>32.918194756898217</c:v>
                </c:pt>
                <c:pt idx="9">
                  <c:v>54.436068132776271</c:v>
                </c:pt>
                <c:pt idx="10">
                  <c:v>95.26428538634589</c:v>
                </c:pt>
                <c:pt idx="11">
                  <c:v>195.36927597447314</c:v>
                </c:pt>
              </c:numCache>
            </c:numRef>
          </c:xVal>
          <c:yVal>
            <c:numRef>
              <c:f>'[1]93.Boeckmann(2014)F6'!$D$3:$D$14</c:f>
              <c:numCache>
                <c:formatCode>General</c:formatCode>
                <c:ptCount val="12"/>
                <c:pt idx="0">
                  <c:v>0</c:v>
                </c:pt>
                <c:pt idx="1">
                  <c:v>118.61924266666668</c:v>
                </c:pt>
                <c:pt idx="2">
                  <c:v>247.55320208695653</c:v>
                </c:pt>
                <c:pt idx="3">
                  <c:v>376.48716150724636</c:v>
                </c:pt>
                <c:pt idx="4">
                  <c:v>510.57847930434781</c:v>
                </c:pt>
                <c:pt idx="5">
                  <c:v>636.93375953623195</c:v>
                </c:pt>
                <c:pt idx="6">
                  <c:v>773.60375652173911</c:v>
                </c:pt>
                <c:pt idx="7">
                  <c:v>897.38035756521731</c:v>
                </c:pt>
                <c:pt idx="8">
                  <c:v>1026.3143169855073</c:v>
                </c:pt>
                <c:pt idx="9">
                  <c:v>1160.4056347826088</c:v>
                </c:pt>
                <c:pt idx="10">
                  <c:v>1291.9182733913044</c:v>
                </c:pt>
                <c:pt idx="11">
                  <c:v>1426.0095911884057</c:v>
                </c:pt>
              </c:numCache>
            </c:numRef>
          </c:yVal>
          <c:smooth val="1"/>
          <c:extLst>
            <c:ext xmlns:c16="http://schemas.microsoft.com/office/drawing/2014/chart" uri="{C3380CC4-5D6E-409C-BE32-E72D297353CC}">
              <c16:uniqueId val="{00000000-1545-4F3C-B785-A82A1645DE03}"/>
            </c:ext>
          </c:extLst>
        </c:ser>
        <c:dLbls>
          <c:showLegendKey val="0"/>
          <c:showVal val="0"/>
          <c:showCatName val="0"/>
          <c:showSerName val="0"/>
          <c:showPercent val="0"/>
          <c:showBubbleSize val="0"/>
        </c:dLbls>
        <c:axId val="709626216"/>
        <c:axId val="709631312"/>
      </c:scatterChart>
      <c:valAx>
        <c:axId val="70962621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Displacement (mm)</a:t>
                </a:r>
              </a:p>
            </c:rich>
          </c:tx>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709631312"/>
        <c:crosses val="autoZero"/>
        <c:crossBetween val="midCat"/>
      </c:valAx>
      <c:valAx>
        <c:axId val="7096313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Lateral Load (kN)</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70962621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pPr>
      <a:endParaRPr lang="en-US"/>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078919112383684"/>
          <c:y val="0.1161973441795278"/>
          <c:w val="0.68178656645192082"/>
          <c:h val="0.68723534328954095"/>
        </c:manualLayout>
      </c:layout>
      <c:scatterChart>
        <c:scatterStyle val="smoothMarker"/>
        <c:varyColors val="0"/>
        <c:ser>
          <c:idx val="0"/>
          <c:order val="0"/>
          <c:tx>
            <c:v>LLT</c:v>
          </c:tx>
          <c:spPr>
            <a:ln w="19050" cap="rnd">
              <a:solidFill>
                <a:schemeClr val="tx1"/>
              </a:solidFill>
              <a:round/>
            </a:ln>
            <a:effectLst/>
          </c:spPr>
          <c:marker>
            <c:symbol val="circle"/>
            <c:size val="5"/>
            <c:spPr>
              <a:solidFill>
                <a:schemeClr val="tx1"/>
              </a:solidFill>
              <a:ln w="9525">
                <a:solidFill>
                  <a:schemeClr val="tx1"/>
                </a:solidFill>
              </a:ln>
              <a:effectLst/>
            </c:spPr>
          </c:marker>
          <c:xVal>
            <c:numRef>
              <c:f>'[1]94.Boechmann(2014)F7'!$A$3:$A$14</c:f>
              <c:numCache>
                <c:formatCode>General</c:formatCode>
                <c:ptCount val="12"/>
                <c:pt idx="0">
                  <c:v>0</c:v>
                </c:pt>
                <c:pt idx="1">
                  <c:v>1.093649085037675</c:v>
                </c:pt>
                <c:pt idx="2">
                  <c:v>1.3123789020452099</c:v>
                </c:pt>
                <c:pt idx="3">
                  <c:v>6.7806243272335838</c:v>
                </c:pt>
                <c:pt idx="4">
                  <c:v>15.967276641550054</c:v>
                </c:pt>
                <c:pt idx="5">
                  <c:v>21.435522066738429</c:v>
                </c:pt>
                <c:pt idx="6">
                  <c:v>25.372658772874054</c:v>
                </c:pt>
                <c:pt idx="7">
                  <c:v>31.278363832077503</c:v>
                </c:pt>
                <c:pt idx="8">
                  <c:v>37.402798708288479</c:v>
                </c:pt>
                <c:pt idx="9">
                  <c:v>52.713885898815924</c:v>
                </c:pt>
                <c:pt idx="10">
                  <c:v>83.336060279870821</c:v>
                </c:pt>
                <c:pt idx="11">
                  <c:v>119.42648008611411</c:v>
                </c:pt>
              </c:numCache>
            </c:numRef>
          </c:xVal>
          <c:yVal>
            <c:numRef>
              <c:f>'[1]94.Boechmann(2014)F7'!$D$3:$D$14</c:f>
              <c:numCache>
                <c:formatCode>General</c:formatCode>
                <c:ptCount val="12"/>
                <c:pt idx="0">
                  <c:v>0</c:v>
                </c:pt>
                <c:pt idx="1">
                  <c:v>124.69405997828291</c:v>
                </c:pt>
                <c:pt idx="2">
                  <c:v>257.16944087320962</c:v>
                </c:pt>
                <c:pt idx="3">
                  <c:v>506.59950111498915</c:v>
                </c:pt>
                <c:pt idx="4">
                  <c:v>771.66210366541225</c:v>
                </c:pt>
                <c:pt idx="5">
                  <c:v>909.39959234514777</c:v>
                </c:pt>
                <c:pt idx="6">
                  <c:v>1036.7275022348495</c:v>
                </c:pt>
                <c:pt idx="7">
                  <c:v>1166.678077959913</c:v>
                </c:pt>
                <c:pt idx="8">
                  <c:v>1294.033948039757</c:v>
                </c:pt>
                <c:pt idx="9">
                  <c:v>1421.5072509181996</c:v>
                </c:pt>
                <c:pt idx="10">
                  <c:v>1556.9687801203397</c:v>
                </c:pt>
                <c:pt idx="11">
                  <c:v>1619.7701631992959</c:v>
                </c:pt>
              </c:numCache>
            </c:numRef>
          </c:yVal>
          <c:smooth val="1"/>
          <c:extLst>
            <c:ext xmlns:c16="http://schemas.microsoft.com/office/drawing/2014/chart" uri="{C3380CC4-5D6E-409C-BE32-E72D297353CC}">
              <c16:uniqueId val="{00000000-90F4-4094-A732-1C5C6C6B344B}"/>
            </c:ext>
          </c:extLst>
        </c:ser>
        <c:dLbls>
          <c:showLegendKey val="0"/>
          <c:showVal val="0"/>
          <c:showCatName val="0"/>
          <c:showSerName val="0"/>
          <c:showPercent val="0"/>
          <c:showBubbleSize val="0"/>
        </c:dLbls>
        <c:axId val="709627392"/>
        <c:axId val="709629744"/>
      </c:scatterChart>
      <c:valAx>
        <c:axId val="70962739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Displacement (mm)</a:t>
                </a:r>
              </a:p>
            </c:rich>
          </c:tx>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709629744"/>
        <c:crosses val="autoZero"/>
        <c:crossBetween val="midCat"/>
      </c:valAx>
      <c:valAx>
        <c:axId val="7096297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Lateral Load (kN)</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70962739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pPr>
      <a:endParaRPr lang="en-US"/>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128133686640489"/>
          <c:y val="0.11538455185036516"/>
          <c:w val="0.69246864024973231"/>
          <c:h val="0.6789336055648888"/>
        </c:manualLayout>
      </c:layout>
      <c:scatterChart>
        <c:scatterStyle val="smoothMarker"/>
        <c:varyColors val="0"/>
        <c:ser>
          <c:idx val="0"/>
          <c:order val="0"/>
          <c:tx>
            <c:v>LLT</c:v>
          </c:tx>
          <c:spPr>
            <a:ln w="19050" cap="rnd">
              <a:solidFill>
                <a:schemeClr val="tx1"/>
              </a:solidFill>
              <a:round/>
            </a:ln>
            <a:effectLst/>
          </c:spPr>
          <c:marker>
            <c:symbol val="circle"/>
            <c:size val="5"/>
            <c:spPr>
              <a:solidFill>
                <a:schemeClr val="tx1"/>
              </a:solidFill>
              <a:ln w="9525">
                <a:solidFill>
                  <a:schemeClr val="tx1"/>
                </a:solidFill>
              </a:ln>
              <a:effectLst/>
            </c:spPr>
          </c:marker>
          <c:xVal>
            <c:numRef>
              <c:f>'[1]95.Boechmann(2014)F8'!$A$3:$A$14</c:f>
              <c:numCache>
                <c:formatCode>General</c:formatCode>
                <c:ptCount val="12"/>
                <c:pt idx="0">
                  <c:v>0</c:v>
                </c:pt>
                <c:pt idx="1">
                  <c:v>1.093649085037675</c:v>
                </c:pt>
                <c:pt idx="2">
                  <c:v>1.7498385360602797</c:v>
                </c:pt>
                <c:pt idx="3">
                  <c:v>3.4996770721205595</c:v>
                </c:pt>
                <c:pt idx="4">
                  <c:v>6.3431646932185135</c:v>
                </c:pt>
                <c:pt idx="5">
                  <c:v>11.811410118406888</c:v>
                </c:pt>
                <c:pt idx="6">
                  <c:v>14.873627556512378</c:v>
                </c:pt>
                <c:pt idx="7">
                  <c:v>23.841550053821308</c:v>
                </c:pt>
                <c:pt idx="8">
                  <c:v>37.840258342303557</c:v>
                </c:pt>
                <c:pt idx="9">
                  <c:v>50.52658772874058</c:v>
                </c:pt>
                <c:pt idx="10">
                  <c:v>98.20968783638321</c:v>
                </c:pt>
                <c:pt idx="11">
                  <c:v>185.04542518837457</c:v>
                </c:pt>
              </c:numCache>
            </c:numRef>
          </c:xVal>
          <c:yVal>
            <c:numRef>
              <c:f>'[1]95.Boechmann(2014)F8'!$D$3:$D$14</c:f>
              <c:numCache>
                <c:formatCode>General</c:formatCode>
                <c:ptCount val="12"/>
                <c:pt idx="0">
                  <c:v>0</c:v>
                </c:pt>
                <c:pt idx="1">
                  <c:v>124.69405997828291</c:v>
                </c:pt>
                <c:pt idx="2">
                  <c:v>264.96753790393876</c:v>
                </c:pt>
                <c:pt idx="3">
                  <c:v>381.87748094656365</c:v>
                </c:pt>
                <c:pt idx="4">
                  <c:v>511.78891240542771</c:v>
                </c:pt>
                <c:pt idx="5">
                  <c:v>646.92889942092984</c:v>
                </c:pt>
                <c:pt idx="6">
                  <c:v>774.2456252345745</c:v>
                </c:pt>
                <c:pt idx="7">
                  <c:v>1034.1104284375162</c:v>
                </c:pt>
                <c:pt idx="8">
                  <c:v>1283.6495334208512</c:v>
                </c:pt>
                <c:pt idx="9">
                  <c:v>1429.2717957207578</c:v>
                </c:pt>
                <c:pt idx="10">
                  <c:v>1559.756411077542</c:v>
                </c:pt>
                <c:pt idx="11">
                  <c:v>1623.2064705678033</c:v>
                </c:pt>
              </c:numCache>
            </c:numRef>
          </c:yVal>
          <c:smooth val="1"/>
          <c:extLst>
            <c:ext xmlns:c16="http://schemas.microsoft.com/office/drawing/2014/chart" uri="{C3380CC4-5D6E-409C-BE32-E72D297353CC}">
              <c16:uniqueId val="{00000000-BCFD-4B53-908A-3BF268DDC9DF}"/>
            </c:ext>
          </c:extLst>
        </c:ser>
        <c:dLbls>
          <c:showLegendKey val="0"/>
          <c:showVal val="0"/>
          <c:showCatName val="0"/>
          <c:showSerName val="0"/>
          <c:showPercent val="0"/>
          <c:showBubbleSize val="0"/>
        </c:dLbls>
        <c:axId val="709630528"/>
        <c:axId val="709637584"/>
      </c:scatterChart>
      <c:valAx>
        <c:axId val="70963052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Displacement (mm)</a:t>
                </a:r>
              </a:p>
            </c:rich>
          </c:tx>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709637584"/>
        <c:crosses val="autoZero"/>
        <c:crossBetween val="midCat"/>
      </c:valAx>
      <c:valAx>
        <c:axId val="7096375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Lateral Load (kN)</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70963052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pPr>
      <a:endParaRPr lang="en-US"/>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'[1]98.EPRI_#2(1982)'!$A$3:$A$9</c:f>
              <c:numCache>
                <c:formatCode>General</c:formatCode>
                <c:ptCount val="7"/>
                <c:pt idx="0">
                  <c:v>0</c:v>
                </c:pt>
                <c:pt idx="1">
                  <c:v>0.96774000000000004</c:v>
                </c:pt>
                <c:pt idx="2">
                  <c:v>2.7304999999999997</c:v>
                </c:pt>
                <c:pt idx="3">
                  <c:v>5.7378599999999995</c:v>
                </c:pt>
                <c:pt idx="4">
                  <c:v>19.5961</c:v>
                </c:pt>
                <c:pt idx="5">
                  <c:v>80.876140000000007</c:v>
                </c:pt>
                <c:pt idx="6">
                  <c:v>96.52</c:v>
                </c:pt>
              </c:numCache>
            </c:numRef>
          </c:xVal>
          <c:yVal>
            <c:numRef>
              <c:f>'[1]98.EPRI_#2(1982)'!$D$3:$D$9</c:f>
              <c:numCache>
                <c:formatCode>General</c:formatCode>
                <c:ptCount val="7"/>
                <c:pt idx="0">
                  <c:v>0</c:v>
                </c:pt>
                <c:pt idx="1">
                  <c:v>13.077771503999999</c:v>
                </c:pt>
                <c:pt idx="2">
                  <c:v>23.444907970500001</c:v>
                </c:pt>
                <c:pt idx="3">
                  <c:v>34.707249034</c:v>
                </c:pt>
                <c:pt idx="4">
                  <c:v>59.446033462399996</c:v>
                </c:pt>
                <c:pt idx="5">
                  <c:v>91.150176888699988</c:v>
                </c:pt>
                <c:pt idx="6">
                  <c:v>91.066772733700006</c:v>
                </c:pt>
              </c:numCache>
            </c:numRef>
          </c:yVal>
          <c:smooth val="1"/>
          <c:extLst>
            <c:ext xmlns:c16="http://schemas.microsoft.com/office/drawing/2014/chart" uri="{C3380CC4-5D6E-409C-BE32-E72D297353CC}">
              <c16:uniqueId val="{00000000-41AE-4C6F-B2BC-9BDD1878A7AC}"/>
            </c:ext>
          </c:extLst>
        </c:ser>
        <c:dLbls>
          <c:showLegendKey val="0"/>
          <c:showVal val="0"/>
          <c:showCatName val="0"/>
          <c:showSerName val="0"/>
          <c:showPercent val="0"/>
          <c:showBubbleSize val="0"/>
        </c:dLbls>
        <c:axId val="709643072"/>
        <c:axId val="709647384"/>
      </c:scatterChart>
      <c:valAx>
        <c:axId val="709643072"/>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Displacement (mm)</a:t>
                </a:r>
              </a:p>
            </c:rich>
          </c:tx>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709647384"/>
        <c:crosses val="autoZero"/>
        <c:crossBetween val="midCat"/>
      </c:valAx>
      <c:valAx>
        <c:axId val="709647384"/>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Lateral Load (kN)</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70964307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pPr>
      <a:endParaRPr lang="en-US"/>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'[1]99.EPRI_#3(1982)'!$A$3:$A$10</c:f>
              <c:numCache>
                <c:formatCode>General</c:formatCode>
                <c:ptCount val="8"/>
                <c:pt idx="0">
                  <c:v>0</c:v>
                </c:pt>
                <c:pt idx="1">
                  <c:v>2.0322692400000002</c:v>
                </c:pt>
                <c:pt idx="2">
                  <c:v>3.6443411999999995</c:v>
                </c:pt>
                <c:pt idx="3">
                  <c:v>11.243792599999997</c:v>
                </c:pt>
                <c:pt idx="4">
                  <c:v>27.609799999999996</c:v>
                </c:pt>
                <c:pt idx="5">
                  <c:v>58.296047999999992</c:v>
                </c:pt>
                <c:pt idx="6">
                  <c:v>123.99568799999997</c:v>
                </c:pt>
                <c:pt idx="7">
                  <c:v>152.26055400000001</c:v>
                </c:pt>
              </c:numCache>
            </c:numRef>
          </c:xVal>
          <c:yVal>
            <c:numRef>
              <c:f>'[1]99.EPRI_#3(1982)'!$D$3:$D$10</c:f>
              <c:numCache>
                <c:formatCode>General</c:formatCode>
                <c:ptCount val="8"/>
                <c:pt idx="0">
                  <c:v>0</c:v>
                </c:pt>
                <c:pt idx="1">
                  <c:v>24.10313356176</c:v>
                </c:pt>
                <c:pt idx="2">
                  <c:v>35.704039891789996</c:v>
                </c:pt>
                <c:pt idx="3">
                  <c:v>58.429614826799998</c:v>
                </c:pt>
                <c:pt idx="4">
                  <c:v>89.135132503899996</c:v>
                </c:pt>
                <c:pt idx="5">
                  <c:v>118.85036484729999</c:v>
                </c:pt>
                <c:pt idx="6">
                  <c:v>151.00822687679999</c:v>
                </c:pt>
                <c:pt idx="7">
                  <c:v>161.5360553486</c:v>
                </c:pt>
              </c:numCache>
            </c:numRef>
          </c:yVal>
          <c:smooth val="1"/>
          <c:extLst>
            <c:ext xmlns:c16="http://schemas.microsoft.com/office/drawing/2014/chart" uri="{C3380CC4-5D6E-409C-BE32-E72D297353CC}">
              <c16:uniqueId val="{00000000-E290-4203-96E8-0A5005A1D4B7}"/>
            </c:ext>
          </c:extLst>
        </c:ser>
        <c:dLbls>
          <c:showLegendKey val="0"/>
          <c:showVal val="0"/>
          <c:showCatName val="0"/>
          <c:showSerName val="0"/>
          <c:showPercent val="0"/>
          <c:showBubbleSize val="0"/>
        </c:dLbls>
        <c:axId val="759352696"/>
        <c:axId val="759354656"/>
      </c:scatterChart>
      <c:valAx>
        <c:axId val="759352696"/>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Displacement (mm)</a:t>
                </a:r>
              </a:p>
            </c:rich>
          </c:tx>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759354656"/>
        <c:crosses val="autoZero"/>
        <c:crossBetween val="midCat"/>
      </c:valAx>
      <c:valAx>
        <c:axId val="759354656"/>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Lateral Load (kN)</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75935269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pPr>
      <a:endParaRPr lang="en-US"/>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'[1]100.EPRI_#4(1982)'!$A$3:$A$11</c:f>
              <c:numCache>
                <c:formatCode>General</c:formatCode>
                <c:ptCount val="9"/>
                <c:pt idx="0">
                  <c:v>0</c:v>
                </c:pt>
                <c:pt idx="1">
                  <c:v>0.93421454000000004</c:v>
                </c:pt>
                <c:pt idx="2">
                  <c:v>2.6396696000000004</c:v>
                </c:pt>
                <c:pt idx="3">
                  <c:v>6.7823079999999987</c:v>
                </c:pt>
                <c:pt idx="4">
                  <c:v>14.222272799999999</c:v>
                </c:pt>
                <c:pt idx="5">
                  <c:v>35.026092000000006</c:v>
                </c:pt>
                <c:pt idx="6">
                  <c:v>58.673491999999996</c:v>
                </c:pt>
                <c:pt idx="7">
                  <c:v>85.909149999999983</c:v>
                </c:pt>
                <c:pt idx="8">
                  <c:v>107.018074</c:v>
                </c:pt>
              </c:numCache>
            </c:numRef>
          </c:xVal>
          <c:yVal>
            <c:numRef>
              <c:f>'[1]100.EPRI_#4(1982)'!$D$3:$D$11</c:f>
              <c:numCache>
                <c:formatCode>General</c:formatCode>
                <c:ptCount val="9"/>
                <c:pt idx="0">
                  <c:v>0</c:v>
                </c:pt>
                <c:pt idx="1">
                  <c:v>23.092775628090003</c:v>
                </c:pt>
                <c:pt idx="2">
                  <c:v>39.383553196540007</c:v>
                </c:pt>
                <c:pt idx="3">
                  <c:v>57.915845232000002</c:v>
                </c:pt>
                <c:pt idx="4">
                  <c:v>88.193777607800001</c:v>
                </c:pt>
                <c:pt idx="5">
                  <c:v>123.3258318046</c:v>
                </c:pt>
                <c:pt idx="6">
                  <c:v>161.14906006940001</c:v>
                </c:pt>
                <c:pt idx="7">
                  <c:v>189.877899273</c:v>
                </c:pt>
                <c:pt idx="8">
                  <c:v>206.88845469909998</c:v>
                </c:pt>
              </c:numCache>
            </c:numRef>
          </c:yVal>
          <c:smooth val="1"/>
          <c:extLst>
            <c:ext xmlns:c16="http://schemas.microsoft.com/office/drawing/2014/chart" uri="{C3380CC4-5D6E-409C-BE32-E72D297353CC}">
              <c16:uniqueId val="{00000000-5448-40FC-86B1-31E5FD41F384}"/>
            </c:ext>
          </c:extLst>
        </c:ser>
        <c:dLbls>
          <c:showLegendKey val="0"/>
          <c:showVal val="0"/>
          <c:showCatName val="0"/>
          <c:showSerName val="0"/>
          <c:showPercent val="0"/>
          <c:showBubbleSize val="0"/>
        </c:dLbls>
        <c:axId val="216375712"/>
        <c:axId val="650968200"/>
      </c:scatterChart>
      <c:valAx>
        <c:axId val="216375712"/>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Displacement (mm)</a:t>
                </a:r>
              </a:p>
            </c:rich>
          </c:tx>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650968200"/>
        <c:crosses val="autoZero"/>
        <c:crossBetween val="midCat"/>
      </c:valAx>
      <c:valAx>
        <c:axId val="650968200"/>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Lateral Load (kN)</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21637571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pPr>
      <a:endParaRPr lang="en-US"/>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'[1]101.EPRI_#5(1982)'!$A$3:$A$12</c:f>
              <c:numCache>
                <c:formatCode>General</c:formatCode>
                <c:ptCount val="10"/>
                <c:pt idx="0">
                  <c:v>0</c:v>
                </c:pt>
                <c:pt idx="1">
                  <c:v>1.6845711799999998</c:v>
                </c:pt>
                <c:pt idx="2">
                  <c:v>5.9968892</c:v>
                </c:pt>
                <c:pt idx="3">
                  <c:v>10.758881200000001</c:v>
                </c:pt>
                <c:pt idx="4">
                  <c:v>20.874913799999998</c:v>
                </c:pt>
                <c:pt idx="5">
                  <c:v>28.812998000000004</c:v>
                </c:pt>
                <c:pt idx="6">
                  <c:v>31.791656000000003</c:v>
                </c:pt>
                <c:pt idx="7">
                  <c:v>35.182047999999995</c:v>
                </c:pt>
                <c:pt idx="8">
                  <c:v>38.210236000000002</c:v>
                </c:pt>
                <c:pt idx="9">
                  <c:v>46.712885999999997</c:v>
                </c:pt>
              </c:numCache>
            </c:numRef>
          </c:xVal>
          <c:yVal>
            <c:numRef>
              <c:f>'[1]101.EPRI_#5(1982)'!$D$3:$D$12</c:f>
              <c:numCache>
                <c:formatCode>General</c:formatCode>
                <c:ptCount val="10"/>
                <c:pt idx="0">
                  <c:v>0</c:v>
                </c:pt>
                <c:pt idx="1">
                  <c:v>23.353385811079999</c:v>
                </c:pt>
                <c:pt idx="2">
                  <c:v>57.734580201799993</c:v>
                </c:pt>
                <c:pt idx="3">
                  <c:v>87.715037758099996</c:v>
                </c:pt>
                <c:pt idx="4">
                  <c:v>131.82415917140003</c:v>
                </c:pt>
                <c:pt idx="5">
                  <c:v>160.50406793739998</c:v>
                </c:pt>
                <c:pt idx="6">
                  <c:v>175.05809298489999</c:v>
                </c:pt>
                <c:pt idx="7">
                  <c:v>188.29322032799999</c:v>
                </c:pt>
                <c:pt idx="8">
                  <c:v>198.88332390220003</c:v>
                </c:pt>
                <c:pt idx="9">
                  <c:v>213.91442071630001</c:v>
                </c:pt>
              </c:numCache>
            </c:numRef>
          </c:yVal>
          <c:smooth val="1"/>
          <c:extLst>
            <c:ext xmlns:c16="http://schemas.microsoft.com/office/drawing/2014/chart" uri="{C3380CC4-5D6E-409C-BE32-E72D297353CC}">
              <c16:uniqueId val="{00000000-6D6E-4D80-84FB-C7BB4E1B7BD0}"/>
            </c:ext>
          </c:extLst>
        </c:ser>
        <c:dLbls>
          <c:showLegendKey val="0"/>
          <c:showVal val="0"/>
          <c:showCatName val="0"/>
          <c:showSerName val="0"/>
          <c:showPercent val="0"/>
          <c:showBubbleSize val="0"/>
        </c:dLbls>
        <c:axId val="837880368"/>
        <c:axId val="827204120"/>
      </c:scatterChart>
      <c:valAx>
        <c:axId val="837880368"/>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Displacement (mm)</a:t>
                </a:r>
              </a:p>
            </c:rich>
          </c:tx>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827204120"/>
        <c:crosses val="autoZero"/>
        <c:crossBetween val="midCat"/>
      </c:valAx>
      <c:valAx>
        <c:axId val="827204120"/>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Lateral Load (kN)</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83788036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pPr>
      <a:endParaRPr lang="en-US"/>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'[1]102.EPRI_#6(1982)'!$A$3:$A$11</c:f>
              <c:numCache>
                <c:formatCode>General</c:formatCode>
                <c:ptCount val="9"/>
                <c:pt idx="0">
                  <c:v>0</c:v>
                </c:pt>
                <c:pt idx="1">
                  <c:v>1.3854556999999998</c:v>
                </c:pt>
                <c:pt idx="2">
                  <c:v>3.6184078</c:v>
                </c:pt>
                <c:pt idx="3">
                  <c:v>10.395432599999999</c:v>
                </c:pt>
                <c:pt idx="4">
                  <c:v>18.690132800000001</c:v>
                </c:pt>
                <c:pt idx="5">
                  <c:v>45.922945999999996</c:v>
                </c:pt>
                <c:pt idx="6">
                  <c:v>64.324483999999998</c:v>
                </c:pt>
                <c:pt idx="7">
                  <c:v>93.518227999999993</c:v>
                </c:pt>
                <c:pt idx="8">
                  <c:v>158.96539199999998</c:v>
                </c:pt>
              </c:numCache>
            </c:numRef>
          </c:xVal>
          <c:yVal>
            <c:numRef>
              <c:f>'[1]102.EPRI_#6(1982)'!$D$3:$D$11</c:f>
              <c:numCache>
                <c:formatCode>General</c:formatCode>
                <c:ptCount val="9"/>
                <c:pt idx="0">
                  <c:v>0</c:v>
                </c:pt>
                <c:pt idx="1">
                  <c:v>22.940702052140001</c:v>
                </c:pt>
                <c:pt idx="2">
                  <c:v>35.068166614070002</c:v>
                </c:pt>
                <c:pt idx="3">
                  <c:v>60.200563051300001</c:v>
                </c:pt>
                <c:pt idx="4">
                  <c:v>89.235217489899995</c:v>
                </c:pt>
                <c:pt idx="5">
                  <c:v>116.2058971061</c:v>
                </c:pt>
                <c:pt idx="6">
                  <c:v>135.7741799522</c:v>
                </c:pt>
                <c:pt idx="7">
                  <c:v>158.42786050559999</c:v>
                </c:pt>
                <c:pt idx="8">
                  <c:v>188.19535945280001</c:v>
                </c:pt>
              </c:numCache>
            </c:numRef>
          </c:yVal>
          <c:smooth val="1"/>
          <c:extLst>
            <c:ext xmlns:c16="http://schemas.microsoft.com/office/drawing/2014/chart" uri="{C3380CC4-5D6E-409C-BE32-E72D297353CC}">
              <c16:uniqueId val="{00000000-CF42-45B6-AB79-4A16B0CC77C3}"/>
            </c:ext>
          </c:extLst>
        </c:ser>
        <c:dLbls>
          <c:showLegendKey val="0"/>
          <c:showVal val="0"/>
          <c:showCatName val="0"/>
          <c:showSerName val="0"/>
          <c:showPercent val="0"/>
          <c:showBubbleSize val="0"/>
        </c:dLbls>
        <c:axId val="838837976"/>
        <c:axId val="838834056"/>
      </c:scatterChart>
      <c:valAx>
        <c:axId val="838837976"/>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Displacement (mm)</a:t>
                </a:r>
              </a:p>
            </c:rich>
          </c:tx>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838834056"/>
        <c:crosses val="autoZero"/>
        <c:crossBetween val="midCat"/>
      </c:valAx>
      <c:valAx>
        <c:axId val="838834056"/>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Lateral Load (kN)</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83883797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pPr>
      <a:endParaRPr lang="en-US"/>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'[1]103.EPRI_#7(1982)'!$A$3:$A$10</c:f>
              <c:numCache>
                <c:formatCode>General</c:formatCode>
                <c:ptCount val="8"/>
                <c:pt idx="0">
                  <c:v>0</c:v>
                </c:pt>
                <c:pt idx="1">
                  <c:v>1.1146866200000001</c:v>
                </c:pt>
                <c:pt idx="2">
                  <c:v>2.6073861999999997</c:v>
                </c:pt>
                <c:pt idx="3">
                  <c:v>4.8709834000000001</c:v>
                </c:pt>
                <c:pt idx="4">
                  <c:v>13.231875999999998</c:v>
                </c:pt>
                <c:pt idx="5">
                  <c:v>26.95194</c:v>
                </c:pt>
                <c:pt idx="6">
                  <c:v>65.251584000000008</c:v>
                </c:pt>
                <c:pt idx="7">
                  <c:v>111.615982</c:v>
                </c:pt>
              </c:numCache>
            </c:numRef>
          </c:xVal>
          <c:yVal>
            <c:numRef>
              <c:f>'[1]103.EPRI_#7(1982)'!$D$3:$D$10</c:f>
              <c:numCache>
                <c:formatCode>General</c:formatCode>
                <c:ptCount val="8"/>
                <c:pt idx="0">
                  <c:v>0</c:v>
                </c:pt>
                <c:pt idx="1">
                  <c:v>10.766975985570001</c:v>
                </c:pt>
                <c:pt idx="2">
                  <c:v>23.255135716490003</c:v>
                </c:pt>
                <c:pt idx="3">
                  <c:v>34.875225002169998</c:v>
                </c:pt>
                <c:pt idx="4">
                  <c:v>59.8096755782</c:v>
                </c:pt>
                <c:pt idx="5">
                  <c:v>89.443171849699993</c:v>
                </c:pt>
                <c:pt idx="6">
                  <c:v>117.16004063930001</c:v>
                </c:pt>
                <c:pt idx="7">
                  <c:v>144.38260080360001</c:v>
                </c:pt>
              </c:numCache>
            </c:numRef>
          </c:yVal>
          <c:smooth val="1"/>
          <c:extLst>
            <c:ext xmlns:c16="http://schemas.microsoft.com/office/drawing/2014/chart" uri="{C3380CC4-5D6E-409C-BE32-E72D297353CC}">
              <c16:uniqueId val="{00000000-3E32-48DD-8297-0B785EF2A81D}"/>
            </c:ext>
          </c:extLst>
        </c:ser>
        <c:dLbls>
          <c:showLegendKey val="0"/>
          <c:showVal val="0"/>
          <c:showCatName val="0"/>
          <c:showSerName val="0"/>
          <c:showPercent val="0"/>
          <c:showBubbleSize val="0"/>
        </c:dLbls>
        <c:axId val="838830528"/>
        <c:axId val="838835232"/>
      </c:scatterChart>
      <c:valAx>
        <c:axId val="838830528"/>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Displacement (mm)</a:t>
                </a:r>
              </a:p>
            </c:rich>
          </c:tx>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838835232"/>
        <c:crosses val="autoZero"/>
        <c:crossBetween val="midCat"/>
      </c:valAx>
      <c:valAx>
        <c:axId val="838835232"/>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Lateral Load (kN)</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83883052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pPr>
      <a:endParaRPr lang="en-US"/>
    </a:p>
  </c:tx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0"/>
          <c:order val="0"/>
          <c:spPr>
            <a:ln w="19050" cap="rnd">
              <a:solidFill>
                <a:schemeClr val="tx1"/>
              </a:solidFill>
              <a:round/>
            </a:ln>
            <a:effectLst/>
          </c:spPr>
          <c:marker>
            <c:symbol val="circle"/>
            <c:size val="5"/>
            <c:spPr>
              <a:solidFill>
                <a:schemeClr val="tx1"/>
              </a:solidFill>
              <a:ln w="9525">
                <a:solidFill>
                  <a:schemeClr val="tx1"/>
                </a:solidFill>
              </a:ln>
              <a:effectLst/>
            </c:spPr>
          </c:marker>
          <c:xVal>
            <c:numRef>
              <c:f>'[1]104.EPRI_#8(1982)'!$A$3:$A$12</c:f>
              <c:numCache>
                <c:formatCode>General</c:formatCode>
                <c:ptCount val="10"/>
                <c:pt idx="0">
                  <c:v>0</c:v>
                </c:pt>
                <c:pt idx="1">
                  <c:v>0.33165288000000004</c:v>
                </c:pt>
                <c:pt idx="2">
                  <c:v>0.86199725999999988</c:v>
                </c:pt>
                <c:pt idx="3">
                  <c:v>1.9677557800000001</c:v>
                </c:pt>
                <c:pt idx="4">
                  <c:v>4.7621951999999999</c:v>
                </c:pt>
                <c:pt idx="5">
                  <c:v>9.4459043999999999</c:v>
                </c:pt>
                <c:pt idx="6">
                  <c:v>18.161279399999998</c:v>
                </c:pt>
                <c:pt idx="7">
                  <c:v>26.914093999999995</c:v>
                </c:pt>
                <c:pt idx="8">
                  <c:v>39.725091999999997</c:v>
                </c:pt>
                <c:pt idx="9">
                  <c:v>51.203352000000002</c:v>
                </c:pt>
              </c:numCache>
            </c:numRef>
          </c:xVal>
          <c:yVal>
            <c:numRef>
              <c:f>'[1]104.EPRI_#8(1982)'!$D$3:$D$12</c:f>
              <c:numCache>
                <c:formatCode>General</c:formatCode>
                <c:ptCount val="10"/>
                <c:pt idx="0">
                  <c:v>0</c:v>
                </c:pt>
                <c:pt idx="1">
                  <c:v>12.546042214490001</c:v>
                </c:pt>
                <c:pt idx="2">
                  <c:v>23.792536488540001</c:v>
                </c:pt>
                <c:pt idx="3">
                  <c:v>35.900262067119996</c:v>
                </c:pt>
                <c:pt idx="4">
                  <c:v>59.245863490399998</c:v>
                </c:pt>
                <c:pt idx="5">
                  <c:v>92.097648089499998</c:v>
                </c:pt>
                <c:pt idx="6">
                  <c:v>130.11214988310002</c:v>
                </c:pt>
                <c:pt idx="7">
                  <c:v>159.47208052619999</c:v>
                </c:pt>
                <c:pt idx="8">
                  <c:v>187.9373626</c:v>
                </c:pt>
                <c:pt idx="9">
                  <c:v>212.0850895833</c:v>
                </c:pt>
              </c:numCache>
            </c:numRef>
          </c:yVal>
          <c:smooth val="1"/>
          <c:extLst>
            <c:ext xmlns:c16="http://schemas.microsoft.com/office/drawing/2014/chart" uri="{C3380CC4-5D6E-409C-BE32-E72D297353CC}">
              <c16:uniqueId val="{00000000-D38D-46C2-A1F9-0EA7AE9E29C3}"/>
            </c:ext>
          </c:extLst>
        </c:ser>
        <c:dLbls>
          <c:showLegendKey val="0"/>
          <c:showVal val="0"/>
          <c:showCatName val="0"/>
          <c:showSerName val="0"/>
          <c:showPercent val="0"/>
          <c:showBubbleSize val="0"/>
        </c:dLbls>
        <c:axId val="650974080"/>
        <c:axId val="650967808"/>
      </c:scatterChart>
      <c:valAx>
        <c:axId val="650974080"/>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Displacement (mm)</a:t>
                </a:r>
              </a:p>
            </c:rich>
          </c:tx>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650967808"/>
        <c:crosses val="autoZero"/>
        <c:crossBetween val="midCat"/>
      </c:valAx>
      <c:valAx>
        <c:axId val="65096780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r>
                  <a:rPr lang="en-US"/>
                  <a:t>Lateral Load (kN)</a:t>
                </a:r>
              </a:p>
            </c:rich>
          </c:tx>
          <c:overlay val="0"/>
          <c:spPr>
            <a:noFill/>
            <a:ln>
              <a:noFill/>
            </a:ln>
            <a:effectLst/>
          </c:spPr>
          <c:txPr>
            <a:bodyPr rot="-54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65097408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6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6" Type="http://schemas.openxmlformats.org/officeDocument/2006/relationships/chart" Target="../charts/chart26.xml"/><Relationship Id="rId21" Type="http://schemas.openxmlformats.org/officeDocument/2006/relationships/chart" Target="../charts/chart21.xml"/><Relationship Id="rId42" Type="http://schemas.openxmlformats.org/officeDocument/2006/relationships/chart" Target="../charts/chart42.xml"/><Relationship Id="rId47" Type="http://schemas.openxmlformats.org/officeDocument/2006/relationships/chart" Target="../charts/chart47.xml"/><Relationship Id="rId63" Type="http://schemas.openxmlformats.org/officeDocument/2006/relationships/chart" Target="../charts/chart63.xml"/><Relationship Id="rId68" Type="http://schemas.openxmlformats.org/officeDocument/2006/relationships/chart" Target="../charts/chart68.xml"/><Relationship Id="rId84" Type="http://schemas.openxmlformats.org/officeDocument/2006/relationships/chart" Target="../charts/chart84.xml"/><Relationship Id="rId89" Type="http://schemas.openxmlformats.org/officeDocument/2006/relationships/chart" Target="../charts/chart89.xml"/><Relationship Id="rId16" Type="http://schemas.openxmlformats.org/officeDocument/2006/relationships/chart" Target="../charts/chart16.xml"/><Relationship Id="rId107" Type="http://schemas.openxmlformats.org/officeDocument/2006/relationships/chart" Target="../charts/chart107.xml"/><Relationship Id="rId11" Type="http://schemas.openxmlformats.org/officeDocument/2006/relationships/chart" Target="../charts/chart11.xml"/><Relationship Id="rId32" Type="http://schemas.openxmlformats.org/officeDocument/2006/relationships/chart" Target="../charts/chart32.xml"/><Relationship Id="rId37" Type="http://schemas.openxmlformats.org/officeDocument/2006/relationships/chart" Target="../charts/chart37.xml"/><Relationship Id="rId53" Type="http://schemas.openxmlformats.org/officeDocument/2006/relationships/chart" Target="../charts/chart53.xml"/><Relationship Id="rId58" Type="http://schemas.openxmlformats.org/officeDocument/2006/relationships/chart" Target="../charts/chart58.xml"/><Relationship Id="rId74" Type="http://schemas.openxmlformats.org/officeDocument/2006/relationships/chart" Target="../charts/chart74.xml"/><Relationship Id="rId79" Type="http://schemas.openxmlformats.org/officeDocument/2006/relationships/chart" Target="../charts/chart79.xml"/><Relationship Id="rId102" Type="http://schemas.openxmlformats.org/officeDocument/2006/relationships/chart" Target="../charts/chart102.xml"/><Relationship Id="rId5" Type="http://schemas.openxmlformats.org/officeDocument/2006/relationships/chart" Target="../charts/chart5.xml"/><Relationship Id="rId90" Type="http://schemas.openxmlformats.org/officeDocument/2006/relationships/chart" Target="../charts/chart90.xml"/><Relationship Id="rId95" Type="http://schemas.openxmlformats.org/officeDocument/2006/relationships/chart" Target="../charts/chart95.xml"/><Relationship Id="rId22" Type="http://schemas.openxmlformats.org/officeDocument/2006/relationships/chart" Target="../charts/chart22.xml"/><Relationship Id="rId27" Type="http://schemas.openxmlformats.org/officeDocument/2006/relationships/chart" Target="../charts/chart27.xml"/><Relationship Id="rId43" Type="http://schemas.openxmlformats.org/officeDocument/2006/relationships/chart" Target="../charts/chart43.xml"/><Relationship Id="rId48" Type="http://schemas.openxmlformats.org/officeDocument/2006/relationships/chart" Target="../charts/chart48.xml"/><Relationship Id="rId64" Type="http://schemas.openxmlformats.org/officeDocument/2006/relationships/chart" Target="../charts/chart64.xml"/><Relationship Id="rId69" Type="http://schemas.openxmlformats.org/officeDocument/2006/relationships/chart" Target="../charts/chart69.xml"/><Relationship Id="rId80" Type="http://schemas.openxmlformats.org/officeDocument/2006/relationships/chart" Target="../charts/chart80.xml"/><Relationship Id="rId85" Type="http://schemas.openxmlformats.org/officeDocument/2006/relationships/chart" Target="../charts/chart85.xml"/><Relationship Id="rId12" Type="http://schemas.openxmlformats.org/officeDocument/2006/relationships/chart" Target="../charts/chart12.xml"/><Relationship Id="rId17" Type="http://schemas.openxmlformats.org/officeDocument/2006/relationships/chart" Target="../charts/chart17.xml"/><Relationship Id="rId33" Type="http://schemas.openxmlformats.org/officeDocument/2006/relationships/chart" Target="../charts/chart33.xml"/><Relationship Id="rId38" Type="http://schemas.openxmlformats.org/officeDocument/2006/relationships/chart" Target="../charts/chart38.xml"/><Relationship Id="rId59" Type="http://schemas.openxmlformats.org/officeDocument/2006/relationships/chart" Target="../charts/chart59.xml"/><Relationship Id="rId103" Type="http://schemas.openxmlformats.org/officeDocument/2006/relationships/chart" Target="../charts/chart103.xml"/><Relationship Id="rId108" Type="http://schemas.openxmlformats.org/officeDocument/2006/relationships/chart" Target="../charts/chart108.xml"/><Relationship Id="rId54" Type="http://schemas.openxmlformats.org/officeDocument/2006/relationships/chart" Target="../charts/chart54.xml"/><Relationship Id="rId70" Type="http://schemas.openxmlformats.org/officeDocument/2006/relationships/chart" Target="../charts/chart70.xml"/><Relationship Id="rId75" Type="http://schemas.openxmlformats.org/officeDocument/2006/relationships/chart" Target="../charts/chart75.xml"/><Relationship Id="rId91" Type="http://schemas.openxmlformats.org/officeDocument/2006/relationships/chart" Target="../charts/chart91.xml"/><Relationship Id="rId96" Type="http://schemas.openxmlformats.org/officeDocument/2006/relationships/chart" Target="../charts/chart96.xml"/><Relationship Id="rId1" Type="http://schemas.openxmlformats.org/officeDocument/2006/relationships/chart" Target="../charts/chart1.xml"/><Relationship Id="rId6" Type="http://schemas.openxmlformats.org/officeDocument/2006/relationships/chart" Target="../charts/chart6.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49" Type="http://schemas.openxmlformats.org/officeDocument/2006/relationships/chart" Target="../charts/chart49.xml"/><Relationship Id="rId57" Type="http://schemas.openxmlformats.org/officeDocument/2006/relationships/chart" Target="../charts/chart57.xml"/><Relationship Id="rId106" Type="http://schemas.openxmlformats.org/officeDocument/2006/relationships/chart" Target="../charts/chart106.xml"/><Relationship Id="rId10" Type="http://schemas.openxmlformats.org/officeDocument/2006/relationships/chart" Target="../charts/chart10.xml"/><Relationship Id="rId31" Type="http://schemas.openxmlformats.org/officeDocument/2006/relationships/chart" Target="../charts/chart31.xml"/><Relationship Id="rId44" Type="http://schemas.openxmlformats.org/officeDocument/2006/relationships/chart" Target="../charts/chart44.xml"/><Relationship Id="rId52" Type="http://schemas.openxmlformats.org/officeDocument/2006/relationships/chart" Target="../charts/chart52.xml"/><Relationship Id="rId60" Type="http://schemas.openxmlformats.org/officeDocument/2006/relationships/chart" Target="../charts/chart60.xml"/><Relationship Id="rId65" Type="http://schemas.openxmlformats.org/officeDocument/2006/relationships/chart" Target="../charts/chart65.xml"/><Relationship Id="rId73" Type="http://schemas.openxmlformats.org/officeDocument/2006/relationships/chart" Target="../charts/chart73.xml"/><Relationship Id="rId78" Type="http://schemas.openxmlformats.org/officeDocument/2006/relationships/chart" Target="../charts/chart78.xml"/><Relationship Id="rId81" Type="http://schemas.openxmlformats.org/officeDocument/2006/relationships/chart" Target="../charts/chart81.xml"/><Relationship Id="rId86" Type="http://schemas.openxmlformats.org/officeDocument/2006/relationships/chart" Target="../charts/chart86.xml"/><Relationship Id="rId94" Type="http://schemas.openxmlformats.org/officeDocument/2006/relationships/chart" Target="../charts/chart94.xml"/><Relationship Id="rId99" Type="http://schemas.openxmlformats.org/officeDocument/2006/relationships/chart" Target="../charts/chart99.xml"/><Relationship Id="rId101" Type="http://schemas.openxmlformats.org/officeDocument/2006/relationships/chart" Target="../charts/chart101.xml"/><Relationship Id="rId4" Type="http://schemas.openxmlformats.org/officeDocument/2006/relationships/chart" Target="../charts/chart4.xml"/><Relationship Id="rId9" Type="http://schemas.openxmlformats.org/officeDocument/2006/relationships/chart" Target="../charts/chart9.xml"/><Relationship Id="rId13" Type="http://schemas.openxmlformats.org/officeDocument/2006/relationships/chart" Target="../charts/chart13.xml"/><Relationship Id="rId18" Type="http://schemas.openxmlformats.org/officeDocument/2006/relationships/chart" Target="../charts/chart18.xml"/><Relationship Id="rId39" Type="http://schemas.openxmlformats.org/officeDocument/2006/relationships/chart" Target="../charts/chart39.xml"/><Relationship Id="rId109" Type="http://schemas.openxmlformats.org/officeDocument/2006/relationships/chart" Target="../charts/chart109.xml"/><Relationship Id="rId34" Type="http://schemas.openxmlformats.org/officeDocument/2006/relationships/chart" Target="../charts/chart34.xml"/><Relationship Id="rId50" Type="http://schemas.openxmlformats.org/officeDocument/2006/relationships/chart" Target="../charts/chart50.xml"/><Relationship Id="rId55" Type="http://schemas.openxmlformats.org/officeDocument/2006/relationships/chart" Target="../charts/chart55.xml"/><Relationship Id="rId76" Type="http://schemas.openxmlformats.org/officeDocument/2006/relationships/chart" Target="../charts/chart76.xml"/><Relationship Id="rId97" Type="http://schemas.openxmlformats.org/officeDocument/2006/relationships/chart" Target="../charts/chart97.xml"/><Relationship Id="rId104" Type="http://schemas.openxmlformats.org/officeDocument/2006/relationships/chart" Target="../charts/chart104.xml"/><Relationship Id="rId7" Type="http://schemas.openxmlformats.org/officeDocument/2006/relationships/chart" Target="../charts/chart7.xml"/><Relationship Id="rId71" Type="http://schemas.openxmlformats.org/officeDocument/2006/relationships/chart" Target="../charts/chart71.xml"/><Relationship Id="rId92" Type="http://schemas.openxmlformats.org/officeDocument/2006/relationships/chart" Target="../charts/chart92.xml"/><Relationship Id="rId2" Type="http://schemas.openxmlformats.org/officeDocument/2006/relationships/chart" Target="../charts/chart2.xml"/><Relationship Id="rId29" Type="http://schemas.openxmlformats.org/officeDocument/2006/relationships/chart" Target="../charts/chart29.xml"/><Relationship Id="rId24" Type="http://schemas.openxmlformats.org/officeDocument/2006/relationships/chart" Target="../charts/chart24.xml"/><Relationship Id="rId40" Type="http://schemas.openxmlformats.org/officeDocument/2006/relationships/chart" Target="../charts/chart40.xml"/><Relationship Id="rId45" Type="http://schemas.openxmlformats.org/officeDocument/2006/relationships/chart" Target="../charts/chart45.xml"/><Relationship Id="rId66" Type="http://schemas.openxmlformats.org/officeDocument/2006/relationships/chart" Target="../charts/chart66.xml"/><Relationship Id="rId87" Type="http://schemas.openxmlformats.org/officeDocument/2006/relationships/chart" Target="../charts/chart87.xml"/><Relationship Id="rId110" Type="http://schemas.openxmlformats.org/officeDocument/2006/relationships/chart" Target="../charts/chart110.xml"/><Relationship Id="rId61" Type="http://schemas.openxmlformats.org/officeDocument/2006/relationships/chart" Target="../charts/chart61.xml"/><Relationship Id="rId82" Type="http://schemas.openxmlformats.org/officeDocument/2006/relationships/chart" Target="../charts/chart82.xml"/><Relationship Id="rId19" Type="http://schemas.openxmlformats.org/officeDocument/2006/relationships/chart" Target="../charts/chart19.xml"/><Relationship Id="rId14" Type="http://schemas.openxmlformats.org/officeDocument/2006/relationships/chart" Target="../charts/chart14.xml"/><Relationship Id="rId30" Type="http://schemas.openxmlformats.org/officeDocument/2006/relationships/chart" Target="../charts/chart30.xml"/><Relationship Id="rId35" Type="http://schemas.openxmlformats.org/officeDocument/2006/relationships/chart" Target="../charts/chart35.xml"/><Relationship Id="rId56" Type="http://schemas.openxmlformats.org/officeDocument/2006/relationships/chart" Target="../charts/chart56.xml"/><Relationship Id="rId77" Type="http://schemas.openxmlformats.org/officeDocument/2006/relationships/chart" Target="../charts/chart77.xml"/><Relationship Id="rId100" Type="http://schemas.openxmlformats.org/officeDocument/2006/relationships/chart" Target="../charts/chart100.xml"/><Relationship Id="rId105" Type="http://schemas.openxmlformats.org/officeDocument/2006/relationships/chart" Target="../charts/chart105.xml"/><Relationship Id="rId8" Type="http://schemas.openxmlformats.org/officeDocument/2006/relationships/chart" Target="../charts/chart8.xml"/><Relationship Id="rId51" Type="http://schemas.openxmlformats.org/officeDocument/2006/relationships/chart" Target="../charts/chart51.xml"/><Relationship Id="rId72" Type="http://schemas.openxmlformats.org/officeDocument/2006/relationships/chart" Target="../charts/chart72.xml"/><Relationship Id="rId93" Type="http://schemas.openxmlformats.org/officeDocument/2006/relationships/chart" Target="../charts/chart93.xml"/><Relationship Id="rId98" Type="http://schemas.openxmlformats.org/officeDocument/2006/relationships/chart" Target="../charts/chart98.xml"/><Relationship Id="rId3" Type="http://schemas.openxmlformats.org/officeDocument/2006/relationships/chart" Target="../charts/chart3.xml"/><Relationship Id="rId25" Type="http://schemas.openxmlformats.org/officeDocument/2006/relationships/chart" Target="../charts/chart25.xml"/><Relationship Id="rId46" Type="http://schemas.openxmlformats.org/officeDocument/2006/relationships/chart" Target="../charts/chart46.xml"/><Relationship Id="rId67" Type="http://schemas.openxmlformats.org/officeDocument/2006/relationships/chart" Target="../charts/chart67.xml"/><Relationship Id="rId20" Type="http://schemas.openxmlformats.org/officeDocument/2006/relationships/chart" Target="../charts/chart20.xml"/><Relationship Id="rId41" Type="http://schemas.openxmlformats.org/officeDocument/2006/relationships/chart" Target="../charts/chart41.xml"/><Relationship Id="rId62" Type="http://schemas.openxmlformats.org/officeDocument/2006/relationships/chart" Target="../charts/chart62.xml"/><Relationship Id="rId83" Type="http://schemas.openxmlformats.org/officeDocument/2006/relationships/chart" Target="../charts/chart83.xml"/><Relationship Id="rId88" Type="http://schemas.openxmlformats.org/officeDocument/2006/relationships/chart" Target="../charts/chart88.xml"/></Relationships>
</file>

<file path=xl/drawings/drawing1.xml><?xml version="1.0" encoding="utf-8"?>
<xdr:wsDr xmlns:xdr="http://schemas.openxmlformats.org/drawingml/2006/spreadsheetDrawing" xmlns:a="http://schemas.openxmlformats.org/drawingml/2006/main">
  <xdr:twoCellAnchor>
    <xdr:from>
      <xdr:col>9</xdr:col>
      <xdr:colOff>0</xdr:colOff>
      <xdr:row>20</xdr:row>
      <xdr:rowOff>0</xdr:rowOff>
    </xdr:from>
    <xdr:to>
      <xdr:col>10</xdr:col>
      <xdr:colOff>21771</xdr:colOff>
      <xdr:row>25</xdr:row>
      <xdr:rowOff>381000</xdr:rowOff>
    </xdr:to>
    <xdr:graphicFrame macro="">
      <xdr:nvGraphicFramePr>
        <xdr:cNvPr id="2" name="Chart 1">
          <a:extLst>
            <a:ext uri="{FF2B5EF4-FFF2-40B4-BE49-F238E27FC236}">
              <a16:creationId xmlns:a16="http://schemas.microsoft.com/office/drawing/2014/main" id="{1FB170D8-F2D6-45E8-A230-8B1F48E95E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xdr:colOff>
      <xdr:row>113</xdr:row>
      <xdr:rowOff>0</xdr:rowOff>
    </xdr:from>
    <xdr:to>
      <xdr:col>10</xdr:col>
      <xdr:colOff>11547</xdr:colOff>
      <xdr:row>116</xdr:row>
      <xdr:rowOff>0</xdr:rowOff>
    </xdr:to>
    <xdr:graphicFrame macro="">
      <xdr:nvGraphicFramePr>
        <xdr:cNvPr id="3" name="Chart 2">
          <a:extLst>
            <a:ext uri="{FF2B5EF4-FFF2-40B4-BE49-F238E27FC236}">
              <a16:creationId xmlns:a16="http://schemas.microsoft.com/office/drawing/2014/main" id="{028F5323-2BCE-4736-B81C-9EC826C860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116</xdr:row>
      <xdr:rowOff>1</xdr:rowOff>
    </xdr:from>
    <xdr:to>
      <xdr:col>10</xdr:col>
      <xdr:colOff>11546</xdr:colOff>
      <xdr:row>119</xdr:row>
      <xdr:rowOff>0</xdr:rowOff>
    </xdr:to>
    <xdr:graphicFrame macro="">
      <xdr:nvGraphicFramePr>
        <xdr:cNvPr id="4" name="Chart 3">
          <a:extLst>
            <a:ext uri="{FF2B5EF4-FFF2-40B4-BE49-F238E27FC236}">
              <a16:creationId xmlns:a16="http://schemas.microsoft.com/office/drawing/2014/main" id="{086F1992-2B92-42B5-8D65-770F79F05C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0</xdr:colOff>
      <xdr:row>26</xdr:row>
      <xdr:rowOff>1</xdr:rowOff>
    </xdr:from>
    <xdr:to>
      <xdr:col>9</xdr:col>
      <xdr:colOff>1676400</xdr:colOff>
      <xdr:row>29</xdr:row>
      <xdr:rowOff>32658</xdr:rowOff>
    </xdr:to>
    <xdr:graphicFrame macro="">
      <xdr:nvGraphicFramePr>
        <xdr:cNvPr id="5" name="Chart 4">
          <a:extLst>
            <a:ext uri="{FF2B5EF4-FFF2-40B4-BE49-F238E27FC236}">
              <a16:creationId xmlns:a16="http://schemas.microsoft.com/office/drawing/2014/main" id="{CD69BE7B-7BCF-4062-A670-C9A29A4650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29</xdr:row>
      <xdr:rowOff>1</xdr:rowOff>
    </xdr:from>
    <xdr:to>
      <xdr:col>9</xdr:col>
      <xdr:colOff>1643743</xdr:colOff>
      <xdr:row>32</xdr:row>
      <xdr:rowOff>10887</xdr:rowOff>
    </xdr:to>
    <xdr:graphicFrame macro="">
      <xdr:nvGraphicFramePr>
        <xdr:cNvPr id="6" name="Chart 5">
          <a:extLst>
            <a:ext uri="{FF2B5EF4-FFF2-40B4-BE49-F238E27FC236}">
              <a16:creationId xmlns:a16="http://schemas.microsoft.com/office/drawing/2014/main" id="{BE6AD8B0-9474-4FD5-B38F-17DEDD8D63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32</xdr:row>
      <xdr:rowOff>0</xdr:rowOff>
    </xdr:from>
    <xdr:to>
      <xdr:col>10</xdr:col>
      <xdr:colOff>0</xdr:colOff>
      <xdr:row>35</xdr:row>
      <xdr:rowOff>0</xdr:rowOff>
    </xdr:to>
    <xdr:graphicFrame macro="">
      <xdr:nvGraphicFramePr>
        <xdr:cNvPr id="7" name="Chart 6">
          <a:extLst>
            <a:ext uri="{FF2B5EF4-FFF2-40B4-BE49-F238E27FC236}">
              <a16:creationId xmlns:a16="http://schemas.microsoft.com/office/drawing/2014/main" id="{09E3F638-B38B-4FB7-9416-0056687A35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0</xdr:colOff>
      <xdr:row>35</xdr:row>
      <xdr:rowOff>1</xdr:rowOff>
    </xdr:from>
    <xdr:to>
      <xdr:col>9</xdr:col>
      <xdr:colOff>1654629</xdr:colOff>
      <xdr:row>38</xdr:row>
      <xdr:rowOff>1</xdr:rowOff>
    </xdr:to>
    <xdr:graphicFrame macro="">
      <xdr:nvGraphicFramePr>
        <xdr:cNvPr id="8" name="Chart 7">
          <a:extLst>
            <a:ext uri="{FF2B5EF4-FFF2-40B4-BE49-F238E27FC236}">
              <a16:creationId xmlns:a16="http://schemas.microsoft.com/office/drawing/2014/main" id="{50417101-903A-4938-A0A4-6EB2D5E3A7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1</xdr:colOff>
      <xdr:row>70</xdr:row>
      <xdr:rowOff>0</xdr:rowOff>
    </xdr:from>
    <xdr:to>
      <xdr:col>9</xdr:col>
      <xdr:colOff>1676401</xdr:colOff>
      <xdr:row>72</xdr:row>
      <xdr:rowOff>0</xdr:rowOff>
    </xdr:to>
    <xdr:graphicFrame macro="">
      <xdr:nvGraphicFramePr>
        <xdr:cNvPr id="9" name="Chart 8">
          <a:extLst>
            <a:ext uri="{FF2B5EF4-FFF2-40B4-BE49-F238E27FC236}">
              <a16:creationId xmlns:a16="http://schemas.microsoft.com/office/drawing/2014/main" id="{3E0F07AE-6EEC-4258-8B2D-81A3D421C7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1</xdr:colOff>
      <xdr:row>72</xdr:row>
      <xdr:rowOff>1</xdr:rowOff>
    </xdr:from>
    <xdr:to>
      <xdr:col>10</xdr:col>
      <xdr:colOff>10887</xdr:colOff>
      <xdr:row>73</xdr:row>
      <xdr:rowOff>870858</xdr:rowOff>
    </xdr:to>
    <xdr:graphicFrame macro="">
      <xdr:nvGraphicFramePr>
        <xdr:cNvPr id="10" name="Chart 9">
          <a:extLst>
            <a:ext uri="{FF2B5EF4-FFF2-40B4-BE49-F238E27FC236}">
              <a16:creationId xmlns:a16="http://schemas.microsoft.com/office/drawing/2014/main" id="{65D741F7-AE26-4358-949F-E4F583552D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0</xdr:colOff>
      <xdr:row>74</xdr:row>
      <xdr:rowOff>0</xdr:rowOff>
    </xdr:from>
    <xdr:to>
      <xdr:col>10</xdr:col>
      <xdr:colOff>10886</xdr:colOff>
      <xdr:row>76</xdr:row>
      <xdr:rowOff>10885</xdr:rowOff>
    </xdr:to>
    <xdr:graphicFrame macro="">
      <xdr:nvGraphicFramePr>
        <xdr:cNvPr id="11" name="Chart 10">
          <a:extLst>
            <a:ext uri="{FF2B5EF4-FFF2-40B4-BE49-F238E27FC236}">
              <a16:creationId xmlns:a16="http://schemas.microsoft.com/office/drawing/2014/main" id="{AECC009A-1262-45D9-B134-C0DE1B4A83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76</xdr:row>
      <xdr:rowOff>0</xdr:rowOff>
    </xdr:from>
    <xdr:to>
      <xdr:col>10</xdr:col>
      <xdr:colOff>0</xdr:colOff>
      <xdr:row>78</xdr:row>
      <xdr:rowOff>0</xdr:rowOff>
    </xdr:to>
    <xdr:graphicFrame macro="">
      <xdr:nvGraphicFramePr>
        <xdr:cNvPr id="12" name="Chart 11">
          <a:extLst>
            <a:ext uri="{FF2B5EF4-FFF2-40B4-BE49-F238E27FC236}">
              <a16:creationId xmlns:a16="http://schemas.microsoft.com/office/drawing/2014/main" id="{6239CA68-2594-46F1-86DC-95A5DBCBAB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9</xdr:col>
      <xdr:colOff>1</xdr:colOff>
      <xdr:row>78</xdr:row>
      <xdr:rowOff>0</xdr:rowOff>
    </xdr:from>
    <xdr:to>
      <xdr:col>10</xdr:col>
      <xdr:colOff>21771</xdr:colOff>
      <xdr:row>80</xdr:row>
      <xdr:rowOff>0</xdr:rowOff>
    </xdr:to>
    <xdr:graphicFrame macro="">
      <xdr:nvGraphicFramePr>
        <xdr:cNvPr id="13" name="Chart 12">
          <a:extLst>
            <a:ext uri="{FF2B5EF4-FFF2-40B4-BE49-F238E27FC236}">
              <a16:creationId xmlns:a16="http://schemas.microsoft.com/office/drawing/2014/main" id="{8C42D66F-F743-48E3-84A8-93933686A8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1</xdr:colOff>
      <xdr:row>80</xdr:row>
      <xdr:rowOff>0</xdr:rowOff>
    </xdr:from>
    <xdr:to>
      <xdr:col>9</xdr:col>
      <xdr:colOff>1676401</xdr:colOff>
      <xdr:row>82</xdr:row>
      <xdr:rowOff>10886</xdr:rowOff>
    </xdr:to>
    <xdr:graphicFrame macro="">
      <xdr:nvGraphicFramePr>
        <xdr:cNvPr id="14" name="Chart 13">
          <a:extLst>
            <a:ext uri="{FF2B5EF4-FFF2-40B4-BE49-F238E27FC236}">
              <a16:creationId xmlns:a16="http://schemas.microsoft.com/office/drawing/2014/main" id="{21CCF31B-B24B-43D6-AFF8-FE1AF2C95F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0</xdr:colOff>
      <xdr:row>82</xdr:row>
      <xdr:rowOff>0</xdr:rowOff>
    </xdr:from>
    <xdr:to>
      <xdr:col>9</xdr:col>
      <xdr:colOff>1654629</xdr:colOff>
      <xdr:row>83</xdr:row>
      <xdr:rowOff>1099458</xdr:rowOff>
    </xdr:to>
    <xdr:graphicFrame macro="">
      <xdr:nvGraphicFramePr>
        <xdr:cNvPr id="15" name="Chart 14">
          <a:extLst>
            <a:ext uri="{FF2B5EF4-FFF2-40B4-BE49-F238E27FC236}">
              <a16:creationId xmlns:a16="http://schemas.microsoft.com/office/drawing/2014/main" id="{99F0AAA7-86FF-4915-9C9D-FA2B4945F2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0</xdr:colOff>
      <xdr:row>84</xdr:row>
      <xdr:rowOff>1</xdr:rowOff>
    </xdr:from>
    <xdr:to>
      <xdr:col>10</xdr:col>
      <xdr:colOff>10886</xdr:colOff>
      <xdr:row>86</xdr:row>
      <xdr:rowOff>1</xdr:rowOff>
    </xdr:to>
    <xdr:graphicFrame macro="">
      <xdr:nvGraphicFramePr>
        <xdr:cNvPr id="16" name="Chart 15">
          <a:extLst>
            <a:ext uri="{FF2B5EF4-FFF2-40B4-BE49-F238E27FC236}">
              <a16:creationId xmlns:a16="http://schemas.microsoft.com/office/drawing/2014/main" id="{D6A54C17-823C-4E8E-B07D-E989C2D542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1</xdr:colOff>
      <xdr:row>86</xdr:row>
      <xdr:rowOff>0</xdr:rowOff>
    </xdr:from>
    <xdr:to>
      <xdr:col>10</xdr:col>
      <xdr:colOff>1</xdr:colOff>
      <xdr:row>90</xdr:row>
      <xdr:rowOff>544286</xdr:rowOff>
    </xdr:to>
    <xdr:graphicFrame macro="">
      <xdr:nvGraphicFramePr>
        <xdr:cNvPr id="17" name="Chart 16">
          <a:extLst>
            <a:ext uri="{FF2B5EF4-FFF2-40B4-BE49-F238E27FC236}">
              <a16:creationId xmlns:a16="http://schemas.microsoft.com/office/drawing/2014/main" id="{DC0A74C2-EC44-4269-BCE4-D345880D3A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9</xdr:col>
      <xdr:colOff>1</xdr:colOff>
      <xdr:row>96</xdr:row>
      <xdr:rowOff>0</xdr:rowOff>
    </xdr:from>
    <xdr:to>
      <xdr:col>9</xdr:col>
      <xdr:colOff>1676401</xdr:colOff>
      <xdr:row>98</xdr:row>
      <xdr:rowOff>471054</xdr:rowOff>
    </xdr:to>
    <xdr:graphicFrame macro="">
      <xdr:nvGraphicFramePr>
        <xdr:cNvPr id="18" name="Chart 17">
          <a:extLst>
            <a:ext uri="{FF2B5EF4-FFF2-40B4-BE49-F238E27FC236}">
              <a16:creationId xmlns:a16="http://schemas.microsoft.com/office/drawing/2014/main" id="{519A4E3F-2E75-47C1-86A5-DAA784C719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1</xdr:colOff>
      <xdr:row>99</xdr:row>
      <xdr:rowOff>1</xdr:rowOff>
    </xdr:from>
    <xdr:to>
      <xdr:col>10</xdr:col>
      <xdr:colOff>1</xdr:colOff>
      <xdr:row>102</xdr:row>
      <xdr:rowOff>10887</xdr:rowOff>
    </xdr:to>
    <xdr:graphicFrame macro="">
      <xdr:nvGraphicFramePr>
        <xdr:cNvPr id="19" name="Chart 18">
          <a:extLst>
            <a:ext uri="{FF2B5EF4-FFF2-40B4-BE49-F238E27FC236}">
              <a16:creationId xmlns:a16="http://schemas.microsoft.com/office/drawing/2014/main" id="{63E91020-2B41-4856-A262-FBDE902805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0</xdr:colOff>
      <xdr:row>102</xdr:row>
      <xdr:rowOff>0</xdr:rowOff>
    </xdr:from>
    <xdr:to>
      <xdr:col>9</xdr:col>
      <xdr:colOff>1654629</xdr:colOff>
      <xdr:row>105</xdr:row>
      <xdr:rowOff>0</xdr:rowOff>
    </xdr:to>
    <xdr:graphicFrame macro="">
      <xdr:nvGraphicFramePr>
        <xdr:cNvPr id="20" name="Chart 19">
          <a:extLst>
            <a:ext uri="{FF2B5EF4-FFF2-40B4-BE49-F238E27FC236}">
              <a16:creationId xmlns:a16="http://schemas.microsoft.com/office/drawing/2014/main" id="{3ABABE31-D559-4F9E-A40A-C61B06DCFC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0</xdr:colOff>
      <xdr:row>105</xdr:row>
      <xdr:rowOff>1</xdr:rowOff>
    </xdr:from>
    <xdr:to>
      <xdr:col>9</xdr:col>
      <xdr:colOff>1665515</xdr:colOff>
      <xdr:row>108</xdr:row>
      <xdr:rowOff>10887</xdr:rowOff>
    </xdr:to>
    <xdr:graphicFrame macro="">
      <xdr:nvGraphicFramePr>
        <xdr:cNvPr id="21" name="Chart 20">
          <a:extLst>
            <a:ext uri="{FF2B5EF4-FFF2-40B4-BE49-F238E27FC236}">
              <a16:creationId xmlns:a16="http://schemas.microsoft.com/office/drawing/2014/main" id="{7BAF2798-3501-4688-B25D-BACD432816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9</xdr:col>
      <xdr:colOff>0</xdr:colOff>
      <xdr:row>168</xdr:row>
      <xdr:rowOff>8966</xdr:rowOff>
    </xdr:from>
    <xdr:to>
      <xdr:col>10</xdr:col>
      <xdr:colOff>13854</xdr:colOff>
      <xdr:row>172</xdr:row>
      <xdr:rowOff>816</xdr:rowOff>
    </xdr:to>
    <xdr:graphicFrame macro="">
      <xdr:nvGraphicFramePr>
        <xdr:cNvPr id="22" name="Chart 21">
          <a:extLst>
            <a:ext uri="{FF2B5EF4-FFF2-40B4-BE49-F238E27FC236}">
              <a16:creationId xmlns:a16="http://schemas.microsoft.com/office/drawing/2014/main" id="{DB9E01B7-7574-470B-B0D3-D38EFDB7AC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0</xdr:colOff>
      <xdr:row>179</xdr:row>
      <xdr:rowOff>0</xdr:rowOff>
    </xdr:from>
    <xdr:to>
      <xdr:col>10</xdr:col>
      <xdr:colOff>27709</xdr:colOff>
      <xdr:row>185</xdr:row>
      <xdr:rowOff>13854</xdr:rowOff>
    </xdr:to>
    <xdr:graphicFrame macro="">
      <xdr:nvGraphicFramePr>
        <xdr:cNvPr id="23" name="Chart 22">
          <a:extLst>
            <a:ext uri="{FF2B5EF4-FFF2-40B4-BE49-F238E27FC236}">
              <a16:creationId xmlns:a16="http://schemas.microsoft.com/office/drawing/2014/main" id="{216B8F0A-C5F0-4166-98EA-CDCC7BB80F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9</xdr:col>
      <xdr:colOff>0</xdr:colOff>
      <xdr:row>185</xdr:row>
      <xdr:rowOff>0</xdr:rowOff>
    </xdr:from>
    <xdr:to>
      <xdr:col>10</xdr:col>
      <xdr:colOff>30480</xdr:colOff>
      <xdr:row>192</xdr:row>
      <xdr:rowOff>7620</xdr:rowOff>
    </xdr:to>
    <xdr:graphicFrame macro="">
      <xdr:nvGraphicFramePr>
        <xdr:cNvPr id="24" name="Chart 23">
          <a:extLst>
            <a:ext uri="{FF2B5EF4-FFF2-40B4-BE49-F238E27FC236}">
              <a16:creationId xmlns:a16="http://schemas.microsoft.com/office/drawing/2014/main" id="{DFB74D26-B41A-459B-B912-4C4A23E0AC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9</xdr:col>
      <xdr:colOff>0</xdr:colOff>
      <xdr:row>192</xdr:row>
      <xdr:rowOff>1</xdr:rowOff>
    </xdr:from>
    <xdr:to>
      <xdr:col>10</xdr:col>
      <xdr:colOff>15240</xdr:colOff>
      <xdr:row>196</xdr:row>
      <xdr:rowOff>0</xdr:rowOff>
    </xdr:to>
    <xdr:graphicFrame macro="">
      <xdr:nvGraphicFramePr>
        <xdr:cNvPr id="25" name="Chart 24">
          <a:extLst>
            <a:ext uri="{FF2B5EF4-FFF2-40B4-BE49-F238E27FC236}">
              <a16:creationId xmlns:a16="http://schemas.microsoft.com/office/drawing/2014/main" id="{BFFEBDC6-1D60-4346-B055-8B7F47A860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9</xdr:col>
      <xdr:colOff>0</xdr:colOff>
      <xdr:row>196</xdr:row>
      <xdr:rowOff>0</xdr:rowOff>
    </xdr:from>
    <xdr:to>
      <xdr:col>9</xdr:col>
      <xdr:colOff>1660071</xdr:colOff>
      <xdr:row>202</xdr:row>
      <xdr:rowOff>27215</xdr:rowOff>
    </xdr:to>
    <xdr:graphicFrame macro="">
      <xdr:nvGraphicFramePr>
        <xdr:cNvPr id="26" name="Chart 25">
          <a:extLst>
            <a:ext uri="{FF2B5EF4-FFF2-40B4-BE49-F238E27FC236}">
              <a16:creationId xmlns:a16="http://schemas.microsoft.com/office/drawing/2014/main" id="{F1DFBFFD-4B35-4E33-93B8-C0C000D995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9</xdr:col>
      <xdr:colOff>0</xdr:colOff>
      <xdr:row>132</xdr:row>
      <xdr:rowOff>1</xdr:rowOff>
    </xdr:from>
    <xdr:to>
      <xdr:col>9</xdr:col>
      <xdr:colOff>1676400</xdr:colOff>
      <xdr:row>135</xdr:row>
      <xdr:rowOff>412378</xdr:rowOff>
    </xdr:to>
    <xdr:graphicFrame macro="">
      <xdr:nvGraphicFramePr>
        <xdr:cNvPr id="27" name="Chart 26">
          <a:extLst>
            <a:ext uri="{FF2B5EF4-FFF2-40B4-BE49-F238E27FC236}">
              <a16:creationId xmlns:a16="http://schemas.microsoft.com/office/drawing/2014/main" id="{E9D180C6-5AE8-41DA-A525-D14652ACC1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9</xdr:col>
      <xdr:colOff>0</xdr:colOff>
      <xdr:row>136</xdr:row>
      <xdr:rowOff>0</xdr:rowOff>
    </xdr:from>
    <xdr:to>
      <xdr:col>9</xdr:col>
      <xdr:colOff>1667435</xdr:colOff>
      <xdr:row>139</xdr:row>
      <xdr:rowOff>421341</xdr:rowOff>
    </xdr:to>
    <xdr:graphicFrame macro="">
      <xdr:nvGraphicFramePr>
        <xdr:cNvPr id="28" name="Chart 27">
          <a:extLst>
            <a:ext uri="{FF2B5EF4-FFF2-40B4-BE49-F238E27FC236}">
              <a16:creationId xmlns:a16="http://schemas.microsoft.com/office/drawing/2014/main" id="{B02C52A5-A3BA-480B-A4EF-C3D4A43A6C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9</xdr:col>
      <xdr:colOff>0</xdr:colOff>
      <xdr:row>140</xdr:row>
      <xdr:rowOff>0</xdr:rowOff>
    </xdr:from>
    <xdr:to>
      <xdr:col>10</xdr:col>
      <xdr:colOff>0</xdr:colOff>
      <xdr:row>143</xdr:row>
      <xdr:rowOff>394447</xdr:rowOff>
    </xdr:to>
    <xdr:graphicFrame macro="">
      <xdr:nvGraphicFramePr>
        <xdr:cNvPr id="29" name="Chart 28">
          <a:extLst>
            <a:ext uri="{FF2B5EF4-FFF2-40B4-BE49-F238E27FC236}">
              <a16:creationId xmlns:a16="http://schemas.microsoft.com/office/drawing/2014/main" id="{2C8CDCC3-4AA2-4C20-B8BA-5DD80199C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9</xdr:col>
      <xdr:colOff>0</xdr:colOff>
      <xdr:row>144</xdr:row>
      <xdr:rowOff>0</xdr:rowOff>
    </xdr:from>
    <xdr:to>
      <xdr:col>10</xdr:col>
      <xdr:colOff>26895</xdr:colOff>
      <xdr:row>147</xdr:row>
      <xdr:rowOff>394447</xdr:rowOff>
    </xdr:to>
    <xdr:graphicFrame macro="">
      <xdr:nvGraphicFramePr>
        <xdr:cNvPr id="30" name="Chart 29">
          <a:extLst>
            <a:ext uri="{FF2B5EF4-FFF2-40B4-BE49-F238E27FC236}">
              <a16:creationId xmlns:a16="http://schemas.microsoft.com/office/drawing/2014/main" id="{0E454F43-7892-4ABB-AFE8-6BE10E49E4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9</xdr:col>
      <xdr:colOff>0</xdr:colOff>
      <xdr:row>148</xdr:row>
      <xdr:rowOff>0</xdr:rowOff>
    </xdr:from>
    <xdr:to>
      <xdr:col>10</xdr:col>
      <xdr:colOff>0</xdr:colOff>
      <xdr:row>151</xdr:row>
      <xdr:rowOff>403412</xdr:rowOff>
    </xdr:to>
    <xdr:graphicFrame macro="">
      <xdr:nvGraphicFramePr>
        <xdr:cNvPr id="31" name="Chart 30">
          <a:extLst>
            <a:ext uri="{FF2B5EF4-FFF2-40B4-BE49-F238E27FC236}">
              <a16:creationId xmlns:a16="http://schemas.microsoft.com/office/drawing/2014/main" id="{64FF9966-0E60-450B-8977-C8991BAC9C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9</xdr:col>
      <xdr:colOff>0</xdr:colOff>
      <xdr:row>152</xdr:row>
      <xdr:rowOff>1</xdr:rowOff>
    </xdr:from>
    <xdr:to>
      <xdr:col>9</xdr:col>
      <xdr:colOff>1658470</xdr:colOff>
      <xdr:row>155</xdr:row>
      <xdr:rowOff>403413</xdr:rowOff>
    </xdr:to>
    <xdr:graphicFrame macro="">
      <xdr:nvGraphicFramePr>
        <xdr:cNvPr id="32" name="Chart 31">
          <a:extLst>
            <a:ext uri="{FF2B5EF4-FFF2-40B4-BE49-F238E27FC236}">
              <a16:creationId xmlns:a16="http://schemas.microsoft.com/office/drawing/2014/main" id="{66B3D276-585B-4A6B-BBFC-AF93710BA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9</xdr:col>
      <xdr:colOff>0</xdr:colOff>
      <xdr:row>156</xdr:row>
      <xdr:rowOff>1</xdr:rowOff>
    </xdr:from>
    <xdr:to>
      <xdr:col>10</xdr:col>
      <xdr:colOff>10885</xdr:colOff>
      <xdr:row>162</xdr:row>
      <xdr:rowOff>0</xdr:rowOff>
    </xdr:to>
    <xdr:graphicFrame macro="">
      <xdr:nvGraphicFramePr>
        <xdr:cNvPr id="33" name="Chart 32">
          <a:extLst>
            <a:ext uri="{FF2B5EF4-FFF2-40B4-BE49-F238E27FC236}">
              <a16:creationId xmlns:a16="http://schemas.microsoft.com/office/drawing/2014/main" id="{B0396A3A-08E1-4665-9811-D08FBF1AE9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9</xdr:col>
      <xdr:colOff>1</xdr:colOff>
      <xdr:row>172</xdr:row>
      <xdr:rowOff>0</xdr:rowOff>
    </xdr:from>
    <xdr:to>
      <xdr:col>10</xdr:col>
      <xdr:colOff>1</xdr:colOff>
      <xdr:row>179</xdr:row>
      <xdr:rowOff>10886</xdr:rowOff>
    </xdr:to>
    <xdr:graphicFrame macro="">
      <xdr:nvGraphicFramePr>
        <xdr:cNvPr id="34" name="Chart 33">
          <a:extLst>
            <a:ext uri="{FF2B5EF4-FFF2-40B4-BE49-F238E27FC236}">
              <a16:creationId xmlns:a16="http://schemas.microsoft.com/office/drawing/2014/main" id="{EBCAAFD6-C17D-4E06-B7FB-139EE28F94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9</xdr:col>
      <xdr:colOff>0</xdr:colOff>
      <xdr:row>162</xdr:row>
      <xdr:rowOff>0</xdr:rowOff>
    </xdr:from>
    <xdr:to>
      <xdr:col>10</xdr:col>
      <xdr:colOff>0</xdr:colOff>
      <xdr:row>162</xdr:row>
      <xdr:rowOff>1328057</xdr:rowOff>
    </xdr:to>
    <xdr:graphicFrame macro="">
      <xdr:nvGraphicFramePr>
        <xdr:cNvPr id="35" name="Chart 34">
          <a:extLst>
            <a:ext uri="{FF2B5EF4-FFF2-40B4-BE49-F238E27FC236}">
              <a16:creationId xmlns:a16="http://schemas.microsoft.com/office/drawing/2014/main" id="{10724578-AABE-4824-96ED-1610C57939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9</xdr:col>
      <xdr:colOff>0</xdr:colOff>
      <xdr:row>163</xdr:row>
      <xdr:rowOff>1</xdr:rowOff>
    </xdr:from>
    <xdr:to>
      <xdr:col>9</xdr:col>
      <xdr:colOff>1667435</xdr:colOff>
      <xdr:row>163</xdr:row>
      <xdr:rowOff>1317813</xdr:rowOff>
    </xdr:to>
    <xdr:graphicFrame macro="">
      <xdr:nvGraphicFramePr>
        <xdr:cNvPr id="36" name="Chart 35">
          <a:extLst>
            <a:ext uri="{FF2B5EF4-FFF2-40B4-BE49-F238E27FC236}">
              <a16:creationId xmlns:a16="http://schemas.microsoft.com/office/drawing/2014/main" id="{17684583-F39D-4369-9EDA-4EF1671478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9</xdr:col>
      <xdr:colOff>1</xdr:colOff>
      <xdr:row>166</xdr:row>
      <xdr:rowOff>1</xdr:rowOff>
    </xdr:from>
    <xdr:to>
      <xdr:col>9</xdr:col>
      <xdr:colOff>1663149</xdr:colOff>
      <xdr:row>167</xdr:row>
      <xdr:rowOff>689114</xdr:rowOff>
    </xdr:to>
    <xdr:graphicFrame macro="">
      <xdr:nvGraphicFramePr>
        <xdr:cNvPr id="37" name="Chart 36">
          <a:extLst>
            <a:ext uri="{FF2B5EF4-FFF2-40B4-BE49-F238E27FC236}">
              <a16:creationId xmlns:a16="http://schemas.microsoft.com/office/drawing/2014/main" id="{A541F646-9DE3-476D-899E-EA68043CEE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9</xdr:col>
      <xdr:colOff>1</xdr:colOff>
      <xdr:row>164</xdr:row>
      <xdr:rowOff>1</xdr:rowOff>
    </xdr:from>
    <xdr:to>
      <xdr:col>9</xdr:col>
      <xdr:colOff>1665515</xdr:colOff>
      <xdr:row>165</xdr:row>
      <xdr:rowOff>674915</xdr:rowOff>
    </xdr:to>
    <xdr:graphicFrame macro="">
      <xdr:nvGraphicFramePr>
        <xdr:cNvPr id="38" name="Chart 37">
          <a:extLst>
            <a:ext uri="{FF2B5EF4-FFF2-40B4-BE49-F238E27FC236}">
              <a16:creationId xmlns:a16="http://schemas.microsoft.com/office/drawing/2014/main" id="{CF9865AE-02A8-4A9A-B0E2-18C5A16EB3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9</xdr:col>
      <xdr:colOff>0</xdr:colOff>
      <xdr:row>202</xdr:row>
      <xdr:rowOff>1</xdr:rowOff>
    </xdr:from>
    <xdr:to>
      <xdr:col>10</xdr:col>
      <xdr:colOff>13855</xdr:colOff>
      <xdr:row>205</xdr:row>
      <xdr:rowOff>360219</xdr:rowOff>
    </xdr:to>
    <xdr:graphicFrame macro="">
      <xdr:nvGraphicFramePr>
        <xdr:cNvPr id="39" name="Chart 38">
          <a:extLst>
            <a:ext uri="{FF2B5EF4-FFF2-40B4-BE49-F238E27FC236}">
              <a16:creationId xmlns:a16="http://schemas.microsoft.com/office/drawing/2014/main" id="{FE2209CC-33D8-4145-8D26-AC701A290B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9</xdr:col>
      <xdr:colOff>0</xdr:colOff>
      <xdr:row>206</xdr:row>
      <xdr:rowOff>0</xdr:rowOff>
    </xdr:from>
    <xdr:to>
      <xdr:col>10</xdr:col>
      <xdr:colOff>13855</xdr:colOff>
      <xdr:row>208</xdr:row>
      <xdr:rowOff>484910</xdr:rowOff>
    </xdr:to>
    <xdr:graphicFrame macro="">
      <xdr:nvGraphicFramePr>
        <xdr:cNvPr id="40" name="Chart 39">
          <a:extLst>
            <a:ext uri="{FF2B5EF4-FFF2-40B4-BE49-F238E27FC236}">
              <a16:creationId xmlns:a16="http://schemas.microsoft.com/office/drawing/2014/main" id="{BFE40ED9-D4C8-4BAC-8A16-EE70FDC1AD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9</xdr:col>
      <xdr:colOff>1</xdr:colOff>
      <xdr:row>209</xdr:row>
      <xdr:rowOff>1</xdr:rowOff>
    </xdr:from>
    <xdr:to>
      <xdr:col>10</xdr:col>
      <xdr:colOff>1</xdr:colOff>
      <xdr:row>212</xdr:row>
      <xdr:rowOff>346365</xdr:rowOff>
    </xdr:to>
    <xdr:graphicFrame macro="">
      <xdr:nvGraphicFramePr>
        <xdr:cNvPr id="41" name="Chart 40">
          <a:extLst>
            <a:ext uri="{FF2B5EF4-FFF2-40B4-BE49-F238E27FC236}">
              <a16:creationId xmlns:a16="http://schemas.microsoft.com/office/drawing/2014/main" id="{9A46DD33-6E7E-4DD1-BA85-127F3652FD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9</xdr:col>
      <xdr:colOff>0</xdr:colOff>
      <xdr:row>213</xdr:row>
      <xdr:rowOff>0</xdr:rowOff>
    </xdr:from>
    <xdr:to>
      <xdr:col>10</xdr:col>
      <xdr:colOff>10885</xdr:colOff>
      <xdr:row>215</xdr:row>
      <xdr:rowOff>370114</xdr:rowOff>
    </xdr:to>
    <xdr:graphicFrame macro="">
      <xdr:nvGraphicFramePr>
        <xdr:cNvPr id="42" name="Chart 41">
          <a:extLst>
            <a:ext uri="{FF2B5EF4-FFF2-40B4-BE49-F238E27FC236}">
              <a16:creationId xmlns:a16="http://schemas.microsoft.com/office/drawing/2014/main" id="{778F9664-A129-4E03-B351-2F52DA7B91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9</xdr:col>
      <xdr:colOff>0</xdr:colOff>
      <xdr:row>216</xdr:row>
      <xdr:rowOff>0</xdr:rowOff>
    </xdr:from>
    <xdr:to>
      <xdr:col>9</xdr:col>
      <xdr:colOff>1676400</xdr:colOff>
      <xdr:row>218</xdr:row>
      <xdr:rowOff>370114</xdr:rowOff>
    </xdr:to>
    <xdr:graphicFrame macro="">
      <xdr:nvGraphicFramePr>
        <xdr:cNvPr id="43" name="Chart 42">
          <a:extLst>
            <a:ext uri="{FF2B5EF4-FFF2-40B4-BE49-F238E27FC236}">
              <a16:creationId xmlns:a16="http://schemas.microsoft.com/office/drawing/2014/main" id="{F011A806-18A4-4638-8685-9114A4ECA8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8</xdr:col>
      <xdr:colOff>696685</xdr:colOff>
      <xdr:row>12</xdr:row>
      <xdr:rowOff>250370</xdr:rowOff>
    </xdr:from>
    <xdr:to>
      <xdr:col>10</xdr:col>
      <xdr:colOff>10884</xdr:colOff>
      <xdr:row>19</xdr:row>
      <xdr:rowOff>250371</xdr:rowOff>
    </xdr:to>
    <xdr:graphicFrame macro="">
      <xdr:nvGraphicFramePr>
        <xdr:cNvPr id="44" name="Chart 43">
          <a:extLst>
            <a:ext uri="{FF2B5EF4-FFF2-40B4-BE49-F238E27FC236}">
              <a16:creationId xmlns:a16="http://schemas.microsoft.com/office/drawing/2014/main" id="{A1481A11-8E08-41B3-AD4F-06CC82B443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8</xdr:col>
      <xdr:colOff>696685</xdr:colOff>
      <xdr:row>6</xdr:row>
      <xdr:rowOff>0</xdr:rowOff>
    </xdr:from>
    <xdr:to>
      <xdr:col>10</xdr:col>
      <xdr:colOff>10884</xdr:colOff>
      <xdr:row>12</xdr:row>
      <xdr:rowOff>239485</xdr:rowOff>
    </xdr:to>
    <xdr:graphicFrame macro="">
      <xdr:nvGraphicFramePr>
        <xdr:cNvPr id="45" name="Chart 44">
          <a:extLst>
            <a:ext uri="{FF2B5EF4-FFF2-40B4-BE49-F238E27FC236}">
              <a16:creationId xmlns:a16="http://schemas.microsoft.com/office/drawing/2014/main" id="{4369B9B7-3F76-49EF-8B54-6ACAD49808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9</xdr:col>
      <xdr:colOff>1</xdr:colOff>
      <xdr:row>68</xdr:row>
      <xdr:rowOff>1</xdr:rowOff>
    </xdr:from>
    <xdr:to>
      <xdr:col>9</xdr:col>
      <xdr:colOff>1676401</xdr:colOff>
      <xdr:row>69</xdr:row>
      <xdr:rowOff>859972</xdr:rowOff>
    </xdr:to>
    <xdr:graphicFrame macro="">
      <xdr:nvGraphicFramePr>
        <xdr:cNvPr id="46" name="Chart 2">
          <a:extLst>
            <a:ext uri="{FF2B5EF4-FFF2-40B4-BE49-F238E27FC236}">
              <a16:creationId xmlns:a16="http://schemas.microsoft.com/office/drawing/2014/main" id="{4786C8F1-516E-4C0C-B473-5AE7ECEDBF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9</xdr:col>
      <xdr:colOff>1</xdr:colOff>
      <xdr:row>128</xdr:row>
      <xdr:rowOff>-1</xdr:rowOff>
    </xdr:from>
    <xdr:to>
      <xdr:col>9</xdr:col>
      <xdr:colOff>1665515</xdr:colOff>
      <xdr:row>132</xdr:row>
      <xdr:rowOff>-1</xdr:rowOff>
    </xdr:to>
    <xdr:graphicFrame macro="">
      <xdr:nvGraphicFramePr>
        <xdr:cNvPr id="47" name="Chart 1">
          <a:extLst>
            <a:ext uri="{FF2B5EF4-FFF2-40B4-BE49-F238E27FC236}">
              <a16:creationId xmlns:a16="http://schemas.microsoft.com/office/drawing/2014/main" id="{772C99DD-B920-4A74-8FEE-F90D748796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9</xdr:col>
      <xdr:colOff>0</xdr:colOff>
      <xdr:row>124</xdr:row>
      <xdr:rowOff>0</xdr:rowOff>
    </xdr:from>
    <xdr:to>
      <xdr:col>10</xdr:col>
      <xdr:colOff>10885</xdr:colOff>
      <xdr:row>128</xdr:row>
      <xdr:rowOff>0</xdr:rowOff>
    </xdr:to>
    <xdr:graphicFrame macro="">
      <xdr:nvGraphicFramePr>
        <xdr:cNvPr id="48" name="Chart 1">
          <a:extLst>
            <a:ext uri="{FF2B5EF4-FFF2-40B4-BE49-F238E27FC236}">
              <a16:creationId xmlns:a16="http://schemas.microsoft.com/office/drawing/2014/main" id="{AB05037E-23AF-4BC0-96AD-7A0177609B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9</xdr:col>
      <xdr:colOff>0</xdr:colOff>
      <xdr:row>39</xdr:row>
      <xdr:rowOff>0</xdr:rowOff>
    </xdr:from>
    <xdr:to>
      <xdr:col>10</xdr:col>
      <xdr:colOff>0</xdr:colOff>
      <xdr:row>39</xdr:row>
      <xdr:rowOff>983673</xdr:rowOff>
    </xdr:to>
    <xdr:graphicFrame macro="">
      <xdr:nvGraphicFramePr>
        <xdr:cNvPr id="49" name="Chart 1">
          <a:extLst>
            <a:ext uri="{FF2B5EF4-FFF2-40B4-BE49-F238E27FC236}">
              <a16:creationId xmlns:a16="http://schemas.microsoft.com/office/drawing/2014/main" id="{A410FA60-BF16-4779-A238-71DD8E02FA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9</xdr:col>
      <xdr:colOff>0</xdr:colOff>
      <xdr:row>38</xdr:row>
      <xdr:rowOff>0</xdr:rowOff>
    </xdr:from>
    <xdr:to>
      <xdr:col>10</xdr:col>
      <xdr:colOff>0</xdr:colOff>
      <xdr:row>38</xdr:row>
      <xdr:rowOff>983672</xdr:rowOff>
    </xdr:to>
    <xdr:graphicFrame macro="">
      <xdr:nvGraphicFramePr>
        <xdr:cNvPr id="50" name="Chart 1">
          <a:extLst>
            <a:ext uri="{FF2B5EF4-FFF2-40B4-BE49-F238E27FC236}">
              <a16:creationId xmlns:a16="http://schemas.microsoft.com/office/drawing/2014/main" id="{E8BF99C5-0631-4B81-A60C-B04C13B3B7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9</xdr:col>
      <xdr:colOff>0</xdr:colOff>
      <xdr:row>40</xdr:row>
      <xdr:rowOff>0</xdr:rowOff>
    </xdr:from>
    <xdr:to>
      <xdr:col>9</xdr:col>
      <xdr:colOff>1662545</xdr:colOff>
      <xdr:row>40</xdr:row>
      <xdr:rowOff>983673</xdr:rowOff>
    </xdr:to>
    <xdr:graphicFrame macro="">
      <xdr:nvGraphicFramePr>
        <xdr:cNvPr id="51" name="Chart 1">
          <a:extLst>
            <a:ext uri="{FF2B5EF4-FFF2-40B4-BE49-F238E27FC236}">
              <a16:creationId xmlns:a16="http://schemas.microsoft.com/office/drawing/2014/main" id="{2D4F9D5D-16AD-4A88-A549-F5AD7E8E6A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9</xdr:col>
      <xdr:colOff>0</xdr:colOff>
      <xdr:row>41</xdr:row>
      <xdr:rowOff>0</xdr:rowOff>
    </xdr:from>
    <xdr:to>
      <xdr:col>10</xdr:col>
      <xdr:colOff>0</xdr:colOff>
      <xdr:row>41</xdr:row>
      <xdr:rowOff>990600</xdr:rowOff>
    </xdr:to>
    <xdr:graphicFrame macro="">
      <xdr:nvGraphicFramePr>
        <xdr:cNvPr id="52" name="Chart 1">
          <a:extLst>
            <a:ext uri="{FF2B5EF4-FFF2-40B4-BE49-F238E27FC236}">
              <a16:creationId xmlns:a16="http://schemas.microsoft.com/office/drawing/2014/main" id="{4286165F-AC31-4856-B0D1-FD6687CEE0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9</xdr:col>
      <xdr:colOff>0</xdr:colOff>
      <xdr:row>42</xdr:row>
      <xdr:rowOff>-1</xdr:rowOff>
    </xdr:from>
    <xdr:to>
      <xdr:col>9</xdr:col>
      <xdr:colOff>1662545</xdr:colOff>
      <xdr:row>42</xdr:row>
      <xdr:rowOff>997526</xdr:rowOff>
    </xdr:to>
    <xdr:graphicFrame macro="">
      <xdr:nvGraphicFramePr>
        <xdr:cNvPr id="53" name="Chart 1">
          <a:extLst>
            <a:ext uri="{FF2B5EF4-FFF2-40B4-BE49-F238E27FC236}">
              <a16:creationId xmlns:a16="http://schemas.microsoft.com/office/drawing/2014/main" id="{EDEF04FC-191D-4209-B5B2-84A2C89FB0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9</xdr:col>
      <xdr:colOff>0</xdr:colOff>
      <xdr:row>43</xdr:row>
      <xdr:rowOff>0</xdr:rowOff>
    </xdr:from>
    <xdr:to>
      <xdr:col>10</xdr:col>
      <xdr:colOff>0</xdr:colOff>
      <xdr:row>44</xdr:row>
      <xdr:rowOff>0</xdr:rowOff>
    </xdr:to>
    <xdr:graphicFrame macro="">
      <xdr:nvGraphicFramePr>
        <xdr:cNvPr id="54" name="Chart 1">
          <a:extLst>
            <a:ext uri="{FF2B5EF4-FFF2-40B4-BE49-F238E27FC236}">
              <a16:creationId xmlns:a16="http://schemas.microsoft.com/office/drawing/2014/main" id="{96984548-903F-439B-9115-C6F6C06060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9</xdr:col>
      <xdr:colOff>0</xdr:colOff>
      <xdr:row>44</xdr:row>
      <xdr:rowOff>0</xdr:rowOff>
    </xdr:from>
    <xdr:to>
      <xdr:col>9</xdr:col>
      <xdr:colOff>1676400</xdr:colOff>
      <xdr:row>44</xdr:row>
      <xdr:rowOff>983673</xdr:rowOff>
    </xdr:to>
    <xdr:graphicFrame macro="">
      <xdr:nvGraphicFramePr>
        <xdr:cNvPr id="55" name="Chart 1">
          <a:extLst>
            <a:ext uri="{FF2B5EF4-FFF2-40B4-BE49-F238E27FC236}">
              <a16:creationId xmlns:a16="http://schemas.microsoft.com/office/drawing/2014/main" id="{5466EE1E-2A17-47A4-96F0-CCC878171F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9</xdr:col>
      <xdr:colOff>0</xdr:colOff>
      <xdr:row>46</xdr:row>
      <xdr:rowOff>0</xdr:rowOff>
    </xdr:from>
    <xdr:to>
      <xdr:col>10</xdr:col>
      <xdr:colOff>13855</xdr:colOff>
      <xdr:row>46</xdr:row>
      <xdr:rowOff>1080655</xdr:rowOff>
    </xdr:to>
    <xdr:graphicFrame macro="">
      <xdr:nvGraphicFramePr>
        <xdr:cNvPr id="56" name="Chart 1">
          <a:extLst>
            <a:ext uri="{FF2B5EF4-FFF2-40B4-BE49-F238E27FC236}">
              <a16:creationId xmlns:a16="http://schemas.microsoft.com/office/drawing/2014/main" id="{BE06E5EF-E964-4E1A-9B61-39019588A6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9</xdr:col>
      <xdr:colOff>0</xdr:colOff>
      <xdr:row>45</xdr:row>
      <xdr:rowOff>0</xdr:rowOff>
    </xdr:from>
    <xdr:to>
      <xdr:col>9</xdr:col>
      <xdr:colOff>1676400</xdr:colOff>
      <xdr:row>45</xdr:row>
      <xdr:rowOff>1080655</xdr:rowOff>
    </xdr:to>
    <xdr:graphicFrame macro="">
      <xdr:nvGraphicFramePr>
        <xdr:cNvPr id="57" name="Chart 1">
          <a:extLst>
            <a:ext uri="{FF2B5EF4-FFF2-40B4-BE49-F238E27FC236}">
              <a16:creationId xmlns:a16="http://schemas.microsoft.com/office/drawing/2014/main" id="{EEBF89CE-675C-47C0-A747-819CFC9E21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9</xdr:col>
      <xdr:colOff>0</xdr:colOff>
      <xdr:row>47</xdr:row>
      <xdr:rowOff>0</xdr:rowOff>
    </xdr:from>
    <xdr:to>
      <xdr:col>10</xdr:col>
      <xdr:colOff>0</xdr:colOff>
      <xdr:row>47</xdr:row>
      <xdr:rowOff>2022764</xdr:rowOff>
    </xdr:to>
    <xdr:graphicFrame macro="">
      <xdr:nvGraphicFramePr>
        <xdr:cNvPr id="58" name="Chart 1">
          <a:extLst>
            <a:ext uri="{FF2B5EF4-FFF2-40B4-BE49-F238E27FC236}">
              <a16:creationId xmlns:a16="http://schemas.microsoft.com/office/drawing/2014/main" id="{585A7DC4-2667-4B7E-92E0-7A75EC2AA0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9</xdr:col>
      <xdr:colOff>0</xdr:colOff>
      <xdr:row>48</xdr:row>
      <xdr:rowOff>0</xdr:rowOff>
    </xdr:from>
    <xdr:to>
      <xdr:col>9</xdr:col>
      <xdr:colOff>1676400</xdr:colOff>
      <xdr:row>48</xdr:row>
      <xdr:rowOff>2008909</xdr:rowOff>
    </xdr:to>
    <xdr:graphicFrame macro="">
      <xdr:nvGraphicFramePr>
        <xdr:cNvPr id="59" name="Chart 1">
          <a:extLst>
            <a:ext uri="{FF2B5EF4-FFF2-40B4-BE49-F238E27FC236}">
              <a16:creationId xmlns:a16="http://schemas.microsoft.com/office/drawing/2014/main" id="{B9DAFBA7-1674-4AB1-8BA6-4C2C5B564C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9</xdr:col>
      <xdr:colOff>0</xdr:colOff>
      <xdr:row>55</xdr:row>
      <xdr:rowOff>1</xdr:rowOff>
    </xdr:from>
    <xdr:to>
      <xdr:col>10</xdr:col>
      <xdr:colOff>0</xdr:colOff>
      <xdr:row>56</xdr:row>
      <xdr:rowOff>0</xdr:rowOff>
    </xdr:to>
    <xdr:graphicFrame macro="">
      <xdr:nvGraphicFramePr>
        <xdr:cNvPr id="60" name="Chart 1">
          <a:extLst>
            <a:ext uri="{FF2B5EF4-FFF2-40B4-BE49-F238E27FC236}">
              <a16:creationId xmlns:a16="http://schemas.microsoft.com/office/drawing/2014/main" id="{A3F5B2C7-CEFC-4D04-BB91-601D485CB2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9</xdr:col>
      <xdr:colOff>0</xdr:colOff>
      <xdr:row>54</xdr:row>
      <xdr:rowOff>1</xdr:rowOff>
    </xdr:from>
    <xdr:to>
      <xdr:col>10</xdr:col>
      <xdr:colOff>13855</xdr:colOff>
      <xdr:row>55</xdr:row>
      <xdr:rowOff>1</xdr:rowOff>
    </xdr:to>
    <xdr:graphicFrame macro="">
      <xdr:nvGraphicFramePr>
        <xdr:cNvPr id="61" name="Chart 1">
          <a:extLst>
            <a:ext uri="{FF2B5EF4-FFF2-40B4-BE49-F238E27FC236}">
              <a16:creationId xmlns:a16="http://schemas.microsoft.com/office/drawing/2014/main" id="{BA17AD00-191E-447A-A658-EE5C805101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9</xdr:col>
      <xdr:colOff>0</xdr:colOff>
      <xdr:row>49</xdr:row>
      <xdr:rowOff>0</xdr:rowOff>
    </xdr:from>
    <xdr:to>
      <xdr:col>10</xdr:col>
      <xdr:colOff>13855</xdr:colOff>
      <xdr:row>49</xdr:row>
      <xdr:rowOff>1510145</xdr:rowOff>
    </xdr:to>
    <xdr:graphicFrame macro="">
      <xdr:nvGraphicFramePr>
        <xdr:cNvPr id="62" name="Chart 1">
          <a:extLst>
            <a:ext uri="{FF2B5EF4-FFF2-40B4-BE49-F238E27FC236}">
              <a16:creationId xmlns:a16="http://schemas.microsoft.com/office/drawing/2014/main" id="{7F604AA3-428C-4C75-BD95-397BF24CC0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9</xdr:col>
      <xdr:colOff>1</xdr:colOff>
      <xdr:row>56</xdr:row>
      <xdr:rowOff>1</xdr:rowOff>
    </xdr:from>
    <xdr:to>
      <xdr:col>10</xdr:col>
      <xdr:colOff>1</xdr:colOff>
      <xdr:row>56</xdr:row>
      <xdr:rowOff>1510147</xdr:rowOff>
    </xdr:to>
    <xdr:graphicFrame macro="">
      <xdr:nvGraphicFramePr>
        <xdr:cNvPr id="63" name="Chart 1">
          <a:extLst>
            <a:ext uri="{FF2B5EF4-FFF2-40B4-BE49-F238E27FC236}">
              <a16:creationId xmlns:a16="http://schemas.microsoft.com/office/drawing/2014/main" id="{CD6F3C72-AC14-4F49-BF99-9961F0C0BB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9</xdr:col>
      <xdr:colOff>0</xdr:colOff>
      <xdr:row>62</xdr:row>
      <xdr:rowOff>0</xdr:rowOff>
    </xdr:from>
    <xdr:to>
      <xdr:col>9</xdr:col>
      <xdr:colOff>1662545</xdr:colOff>
      <xdr:row>64</xdr:row>
      <xdr:rowOff>595745</xdr:rowOff>
    </xdr:to>
    <xdr:graphicFrame macro="">
      <xdr:nvGraphicFramePr>
        <xdr:cNvPr id="64" name="Chart 1">
          <a:extLst>
            <a:ext uri="{FF2B5EF4-FFF2-40B4-BE49-F238E27FC236}">
              <a16:creationId xmlns:a16="http://schemas.microsoft.com/office/drawing/2014/main" id="{61CD2CF0-4255-4D6E-B652-C5F6E6AA3F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9</xdr:col>
      <xdr:colOff>0</xdr:colOff>
      <xdr:row>65</xdr:row>
      <xdr:rowOff>0</xdr:rowOff>
    </xdr:from>
    <xdr:to>
      <xdr:col>9</xdr:col>
      <xdr:colOff>1676400</xdr:colOff>
      <xdr:row>67</xdr:row>
      <xdr:rowOff>623455</xdr:rowOff>
    </xdr:to>
    <xdr:graphicFrame macro="">
      <xdr:nvGraphicFramePr>
        <xdr:cNvPr id="65" name="Chart 1">
          <a:extLst>
            <a:ext uri="{FF2B5EF4-FFF2-40B4-BE49-F238E27FC236}">
              <a16:creationId xmlns:a16="http://schemas.microsoft.com/office/drawing/2014/main" id="{3DC2BD2C-E899-4E90-AB26-8C9119A332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9</xdr:col>
      <xdr:colOff>0</xdr:colOff>
      <xdr:row>53</xdr:row>
      <xdr:rowOff>0</xdr:rowOff>
    </xdr:from>
    <xdr:to>
      <xdr:col>9</xdr:col>
      <xdr:colOff>1676399</xdr:colOff>
      <xdr:row>53</xdr:row>
      <xdr:rowOff>1510146</xdr:rowOff>
    </xdr:to>
    <xdr:graphicFrame macro="">
      <xdr:nvGraphicFramePr>
        <xdr:cNvPr id="66" name="Chart 1">
          <a:extLst>
            <a:ext uri="{FF2B5EF4-FFF2-40B4-BE49-F238E27FC236}">
              <a16:creationId xmlns:a16="http://schemas.microsoft.com/office/drawing/2014/main" id="{566DC85C-EBE8-4FE2-9A89-6E0AADAA0B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xdr:twoCellAnchor>
    <xdr:from>
      <xdr:col>9</xdr:col>
      <xdr:colOff>0</xdr:colOff>
      <xdr:row>52</xdr:row>
      <xdr:rowOff>1</xdr:rowOff>
    </xdr:from>
    <xdr:to>
      <xdr:col>10</xdr:col>
      <xdr:colOff>0</xdr:colOff>
      <xdr:row>52</xdr:row>
      <xdr:rowOff>1510147</xdr:rowOff>
    </xdr:to>
    <xdr:graphicFrame macro="">
      <xdr:nvGraphicFramePr>
        <xdr:cNvPr id="67" name="Chart 1">
          <a:extLst>
            <a:ext uri="{FF2B5EF4-FFF2-40B4-BE49-F238E27FC236}">
              <a16:creationId xmlns:a16="http://schemas.microsoft.com/office/drawing/2014/main" id="{E7765862-95E3-4F8C-A8F3-0B1EFFB13D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6"/>
        </a:graphicData>
      </a:graphic>
    </xdr:graphicFrame>
    <xdr:clientData/>
  </xdr:twoCellAnchor>
  <xdr:twoCellAnchor>
    <xdr:from>
      <xdr:col>9</xdr:col>
      <xdr:colOff>0</xdr:colOff>
      <xdr:row>50</xdr:row>
      <xdr:rowOff>0</xdr:rowOff>
    </xdr:from>
    <xdr:to>
      <xdr:col>9</xdr:col>
      <xdr:colOff>1676400</xdr:colOff>
      <xdr:row>50</xdr:row>
      <xdr:rowOff>1496291</xdr:rowOff>
    </xdr:to>
    <xdr:graphicFrame macro="">
      <xdr:nvGraphicFramePr>
        <xdr:cNvPr id="68" name="Chart 1">
          <a:extLst>
            <a:ext uri="{FF2B5EF4-FFF2-40B4-BE49-F238E27FC236}">
              <a16:creationId xmlns:a16="http://schemas.microsoft.com/office/drawing/2014/main" id="{2FE1F932-5A1A-4D3F-9F9F-673EF90AA0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7"/>
        </a:graphicData>
      </a:graphic>
    </xdr:graphicFrame>
    <xdr:clientData/>
  </xdr:twoCellAnchor>
  <xdr:twoCellAnchor>
    <xdr:from>
      <xdr:col>9</xdr:col>
      <xdr:colOff>0</xdr:colOff>
      <xdr:row>57</xdr:row>
      <xdr:rowOff>0</xdr:rowOff>
    </xdr:from>
    <xdr:to>
      <xdr:col>9</xdr:col>
      <xdr:colOff>1676400</xdr:colOff>
      <xdr:row>57</xdr:row>
      <xdr:rowOff>1496291</xdr:rowOff>
    </xdr:to>
    <xdr:graphicFrame macro="">
      <xdr:nvGraphicFramePr>
        <xdr:cNvPr id="69" name="Chart 1">
          <a:extLst>
            <a:ext uri="{FF2B5EF4-FFF2-40B4-BE49-F238E27FC236}">
              <a16:creationId xmlns:a16="http://schemas.microsoft.com/office/drawing/2014/main" id="{53587587-58C5-40EE-A6CD-A7DE66B213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8"/>
        </a:graphicData>
      </a:graphic>
    </xdr:graphicFrame>
    <xdr:clientData/>
  </xdr:twoCellAnchor>
  <xdr:twoCellAnchor>
    <xdr:from>
      <xdr:col>9</xdr:col>
      <xdr:colOff>0</xdr:colOff>
      <xdr:row>51</xdr:row>
      <xdr:rowOff>1</xdr:rowOff>
    </xdr:from>
    <xdr:to>
      <xdr:col>10</xdr:col>
      <xdr:colOff>10885</xdr:colOff>
      <xdr:row>51</xdr:row>
      <xdr:rowOff>2764973</xdr:rowOff>
    </xdr:to>
    <xdr:graphicFrame macro="">
      <xdr:nvGraphicFramePr>
        <xdr:cNvPr id="70" name="Chart 1">
          <a:extLst>
            <a:ext uri="{FF2B5EF4-FFF2-40B4-BE49-F238E27FC236}">
              <a16:creationId xmlns:a16="http://schemas.microsoft.com/office/drawing/2014/main" id="{57307C4B-9FF8-49CF-8D0D-52EF89AA64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9"/>
        </a:graphicData>
      </a:graphic>
    </xdr:graphicFrame>
    <xdr:clientData/>
  </xdr:twoCellAnchor>
  <xdr:twoCellAnchor>
    <xdr:from>
      <xdr:col>9</xdr:col>
      <xdr:colOff>0</xdr:colOff>
      <xdr:row>60</xdr:row>
      <xdr:rowOff>0</xdr:rowOff>
    </xdr:from>
    <xdr:to>
      <xdr:col>10</xdr:col>
      <xdr:colOff>13855</xdr:colOff>
      <xdr:row>61</xdr:row>
      <xdr:rowOff>803564</xdr:rowOff>
    </xdr:to>
    <xdr:graphicFrame macro="">
      <xdr:nvGraphicFramePr>
        <xdr:cNvPr id="71" name="Chart 1">
          <a:extLst>
            <a:ext uri="{FF2B5EF4-FFF2-40B4-BE49-F238E27FC236}">
              <a16:creationId xmlns:a16="http://schemas.microsoft.com/office/drawing/2014/main" id="{781A2422-2981-431F-86D5-01E88DB841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0"/>
        </a:graphicData>
      </a:graphic>
    </xdr:graphicFrame>
    <xdr:clientData/>
  </xdr:twoCellAnchor>
  <xdr:twoCellAnchor>
    <xdr:from>
      <xdr:col>9</xdr:col>
      <xdr:colOff>1</xdr:colOff>
      <xdr:row>58</xdr:row>
      <xdr:rowOff>0</xdr:rowOff>
    </xdr:from>
    <xdr:to>
      <xdr:col>10</xdr:col>
      <xdr:colOff>1</xdr:colOff>
      <xdr:row>59</xdr:row>
      <xdr:rowOff>803563</xdr:rowOff>
    </xdr:to>
    <xdr:graphicFrame macro="">
      <xdr:nvGraphicFramePr>
        <xdr:cNvPr id="72" name="Chart 1">
          <a:extLst>
            <a:ext uri="{FF2B5EF4-FFF2-40B4-BE49-F238E27FC236}">
              <a16:creationId xmlns:a16="http://schemas.microsoft.com/office/drawing/2014/main" id="{4D96EBEA-B861-40DB-816B-F6DB04CA85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1"/>
        </a:graphicData>
      </a:graphic>
    </xdr:graphicFrame>
    <xdr:clientData/>
  </xdr:twoCellAnchor>
  <xdr:twoCellAnchor>
    <xdr:from>
      <xdr:col>9</xdr:col>
      <xdr:colOff>0</xdr:colOff>
      <xdr:row>219</xdr:row>
      <xdr:rowOff>0</xdr:rowOff>
    </xdr:from>
    <xdr:to>
      <xdr:col>9</xdr:col>
      <xdr:colOff>1662545</xdr:colOff>
      <xdr:row>226</xdr:row>
      <xdr:rowOff>180109</xdr:rowOff>
    </xdr:to>
    <xdr:graphicFrame macro="">
      <xdr:nvGraphicFramePr>
        <xdr:cNvPr id="73" name="Chart 1">
          <a:extLst>
            <a:ext uri="{FF2B5EF4-FFF2-40B4-BE49-F238E27FC236}">
              <a16:creationId xmlns:a16="http://schemas.microsoft.com/office/drawing/2014/main" id="{94B66439-C6B4-4752-98D0-8321C8E6A2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2"/>
        </a:graphicData>
      </a:graphic>
    </xdr:graphicFrame>
    <xdr:clientData/>
  </xdr:twoCellAnchor>
  <xdr:twoCellAnchor>
    <xdr:from>
      <xdr:col>9</xdr:col>
      <xdr:colOff>0</xdr:colOff>
      <xdr:row>227</xdr:row>
      <xdr:rowOff>1</xdr:rowOff>
    </xdr:from>
    <xdr:to>
      <xdr:col>10</xdr:col>
      <xdr:colOff>13855</xdr:colOff>
      <xdr:row>234</xdr:row>
      <xdr:rowOff>166255</xdr:rowOff>
    </xdr:to>
    <xdr:graphicFrame macro="">
      <xdr:nvGraphicFramePr>
        <xdr:cNvPr id="74" name="Chart 1">
          <a:extLst>
            <a:ext uri="{FF2B5EF4-FFF2-40B4-BE49-F238E27FC236}">
              <a16:creationId xmlns:a16="http://schemas.microsoft.com/office/drawing/2014/main" id="{24893AA8-D1F8-4518-B2AA-CD85223756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3"/>
        </a:graphicData>
      </a:graphic>
    </xdr:graphicFrame>
    <xdr:clientData/>
  </xdr:twoCellAnchor>
  <xdr:twoCellAnchor>
    <xdr:from>
      <xdr:col>9</xdr:col>
      <xdr:colOff>-1</xdr:colOff>
      <xdr:row>235</xdr:row>
      <xdr:rowOff>0</xdr:rowOff>
    </xdr:from>
    <xdr:to>
      <xdr:col>10</xdr:col>
      <xdr:colOff>27708</xdr:colOff>
      <xdr:row>242</xdr:row>
      <xdr:rowOff>180109</xdr:rowOff>
    </xdr:to>
    <xdr:graphicFrame macro="">
      <xdr:nvGraphicFramePr>
        <xdr:cNvPr id="75" name="Chart 1">
          <a:extLst>
            <a:ext uri="{FF2B5EF4-FFF2-40B4-BE49-F238E27FC236}">
              <a16:creationId xmlns:a16="http://schemas.microsoft.com/office/drawing/2014/main" id="{07A19100-6A34-44D5-9724-D40FBBF831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4"/>
        </a:graphicData>
      </a:graphic>
    </xdr:graphicFrame>
    <xdr:clientData/>
  </xdr:twoCellAnchor>
  <xdr:twoCellAnchor>
    <xdr:from>
      <xdr:col>9</xdr:col>
      <xdr:colOff>0</xdr:colOff>
      <xdr:row>243</xdr:row>
      <xdr:rowOff>1</xdr:rowOff>
    </xdr:from>
    <xdr:to>
      <xdr:col>10</xdr:col>
      <xdr:colOff>0</xdr:colOff>
      <xdr:row>250</xdr:row>
      <xdr:rowOff>180110</xdr:rowOff>
    </xdr:to>
    <xdr:graphicFrame macro="">
      <xdr:nvGraphicFramePr>
        <xdr:cNvPr id="76" name="Chart 1">
          <a:extLst>
            <a:ext uri="{FF2B5EF4-FFF2-40B4-BE49-F238E27FC236}">
              <a16:creationId xmlns:a16="http://schemas.microsoft.com/office/drawing/2014/main" id="{28BA2519-7774-43DD-A7AC-7087BC7A73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5"/>
        </a:graphicData>
      </a:graphic>
    </xdr:graphicFrame>
    <xdr:clientData/>
  </xdr:twoCellAnchor>
  <xdr:twoCellAnchor>
    <xdr:from>
      <xdr:col>9</xdr:col>
      <xdr:colOff>0</xdr:colOff>
      <xdr:row>251</xdr:row>
      <xdr:rowOff>0</xdr:rowOff>
    </xdr:from>
    <xdr:to>
      <xdr:col>10</xdr:col>
      <xdr:colOff>0</xdr:colOff>
      <xdr:row>256</xdr:row>
      <xdr:rowOff>233083</xdr:rowOff>
    </xdr:to>
    <xdr:graphicFrame macro="">
      <xdr:nvGraphicFramePr>
        <xdr:cNvPr id="77" name="Chart 1">
          <a:extLst>
            <a:ext uri="{FF2B5EF4-FFF2-40B4-BE49-F238E27FC236}">
              <a16:creationId xmlns:a16="http://schemas.microsoft.com/office/drawing/2014/main" id="{B6D2DB13-78D2-4030-948F-451BDC7F3D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6"/>
        </a:graphicData>
      </a:graphic>
    </xdr:graphicFrame>
    <xdr:clientData/>
  </xdr:twoCellAnchor>
  <xdr:twoCellAnchor>
    <xdr:from>
      <xdr:col>9</xdr:col>
      <xdr:colOff>0</xdr:colOff>
      <xdr:row>257</xdr:row>
      <xdr:rowOff>0</xdr:rowOff>
    </xdr:from>
    <xdr:to>
      <xdr:col>9</xdr:col>
      <xdr:colOff>1676400</xdr:colOff>
      <xdr:row>262</xdr:row>
      <xdr:rowOff>224117</xdr:rowOff>
    </xdr:to>
    <xdr:graphicFrame macro="">
      <xdr:nvGraphicFramePr>
        <xdr:cNvPr id="78" name="Chart 1">
          <a:extLst>
            <a:ext uri="{FF2B5EF4-FFF2-40B4-BE49-F238E27FC236}">
              <a16:creationId xmlns:a16="http://schemas.microsoft.com/office/drawing/2014/main" id="{3324AFC9-88A6-4900-B096-76C71D25D9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7"/>
        </a:graphicData>
      </a:graphic>
    </xdr:graphicFrame>
    <xdr:clientData/>
  </xdr:twoCellAnchor>
  <xdr:twoCellAnchor>
    <xdr:from>
      <xdr:col>9</xdr:col>
      <xdr:colOff>0</xdr:colOff>
      <xdr:row>269</xdr:row>
      <xdr:rowOff>0</xdr:rowOff>
    </xdr:from>
    <xdr:to>
      <xdr:col>9</xdr:col>
      <xdr:colOff>1665514</xdr:colOff>
      <xdr:row>274</xdr:row>
      <xdr:rowOff>228600</xdr:rowOff>
    </xdr:to>
    <xdr:graphicFrame macro="">
      <xdr:nvGraphicFramePr>
        <xdr:cNvPr id="79" name="Chart 1">
          <a:extLst>
            <a:ext uri="{FF2B5EF4-FFF2-40B4-BE49-F238E27FC236}">
              <a16:creationId xmlns:a16="http://schemas.microsoft.com/office/drawing/2014/main" id="{3D96AB82-AA15-471B-89CB-14706F8E68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8"/>
        </a:graphicData>
      </a:graphic>
    </xdr:graphicFrame>
    <xdr:clientData/>
  </xdr:twoCellAnchor>
  <xdr:twoCellAnchor>
    <xdr:from>
      <xdr:col>9</xdr:col>
      <xdr:colOff>0</xdr:colOff>
      <xdr:row>263</xdr:row>
      <xdr:rowOff>0</xdr:rowOff>
    </xdr:from>
    <xdr:to>
      <xdr:col>9</xdr:col>
      <xdr:colOff>1676400</xdr:colOff>
      <xdr:row>268</xdr:row>
      <xdr:rowOff>206829</xdr:rowOff>
    </xdr:to>
    <xdr:graphicFrame macro="">
      <xdr:nvGraphicFramePr>
        <xdr:cNvPr id="80" name="Chart 1">
          <a:extLst>
            <a:ext uri="{FF2B5EF4-FFF2-40B4-BE49-F238E27FC236}">
              <a16:creationId xmlns:a16="http://schemas.microsoft.com/office/drawing/2014/main" id="{C1761979-4529-48C0-9221-25AEE2161C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9"/>
        </a:graphicData>
      </a:graphic>
    </xdr:graphicFrame>
    <xdr:clientData/>
  </xdr:twoCellAnchor>
  <xdr:twoCellAnchor>
    <xdr:from>
      <xdr:col>9</xdr:col>
      <xdr:colOff>0</xdr:colOff>
      <xdr:row>285</xdr:row>
      <xdr:rowOff>1</xdr:rowOff>
    </xdr:from>
    <xdr:to>
      <xdr:col>9</xdr:col>
      <xdr:colOff>1619250</xdr:colOff>
      <xdr:row>290</xdr:row>
      <xdr:rowOff>231322</xdr:rowOff>
    </xdr:to>
    <xdr:graphicFrame macro="">
      <xdr:nvGraphicFramePr>
        <xdr:cNvPr id="81" name="Chart 80">
          <a:extLst>
            <a:ext uri="{FF2B5EF4-FFF2-40B4-BE49-F238E27FC236}">
              <a16:creationId xmlns:a16="http://schemas.microsoft.com/office/drawing/2014/main" id="{A6D76298-5FE0-4E8E-8F9A-1835A66645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0"/>
        </a:graphicData>
      </a:graphic>
    </xdr:graphicFrame>
    <xdr:clientData/>
  </xdr:twoCellAnchor>
  <xdr:twoCellAnchor>
    <xdr:from>
      <xdr:col>9</xdr:col>
      <xdr:colOff>0</xdr:colOff>
      <xdr:row>291</xdr:row>
      <xdr:rowOff>1</xdr:rowOff>
    </xdr:from>
    <xdr:to>
      <xdr:col>9</xdr:col>
      <xdr:colOff>1619250</xdr:colOff>
      <xdr:row>296</xdr:row>
      <xdr:rowOff>231322</xdr:rowOff>
    </xdr:to>
    <xdr:graphicFrame macro="">
      <xdr:nvGraphicFramePr>
        <xdr:cNvPr id="82" name="Chart 81">
          <a:extLst>
            <a:ext uri="{FF2B5EF4-FFF2-40B4-BE49-F238E27FC236}">
              <a16:creationId xmlns:a16="http://schemas.microsoft.com/office/drawing/2014/main" id="{B9509719-2485-415C-8B92-5062CE8C03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1"/>
        </a:graphicData>
      </a:graphic>
    </xdr:graphicFrame>
    <xdr:clientData/>
  </xdr:twoCellAnchor>
  <xdr:twoCellAnchor>
    <xdr:from>
      <xdr:col>9</xdr:col>
      <xdr:colOff>1</xdr:colOff>
      <xdr:row>297</xdr:row>
      <xdr:rowOff>0</xdr:rowOff>
    </xdr:from>
    <xdr:to>
      <xdr:col>9</xdr:col>
      <xdr:colOff>1619251</xdr:colOff>
      <xdr:row>302</xdr:row>
      <xdr:rowOff>217715</xdr:rowOff>
    </xdr:to>
    <xdr:graphicFrame macro="">
      <xdr:nvGraphicFramePr>
        <xdr:cNvPr id="83" name="Chart 82">
          <a:extLst>
            <a:ext uri="{FF2B5EF4-FFF2-40B4-BE49-F238E27FC236}">
              <a16:creationId xmlns:a16="http://schemas.microsoft.com/office/drawing/2014/main" id="{14EF16EB-B314-4E3D-B81C-2D601555A5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2"/>
        </a:graphicData>
      </a:graphic>
    </xdr:graphicFrame>
    <xdr:clientData/>
  </xdr:twoCellAnchor>
  <xdr:twoCellAnchor>
    <xdr:from>
      <xdr:col>9</xdr:col>
      <xdr:colOff>0</xdr:colOff>
      <xdr:row>275</xdr:row>
      <xdr:rowOff>1</xdr:rowOff>
    </xdr:from>
    <xdr:to>
      <xdr:col>9</xdr:col>
      <xdr:colOff>1667933</xdr:colOff>
      <xdr:row>279</xdr:row>
      <xdr:rowOff>270933</xdr:rowOff>
    </xdr:to>
    <xdr:graphicFrame macro="">
      <xdr:nvGraphicFramePr>
        <xdr:cNvPr id="84" name="Chart 83">
          <a:extLst>
            <a:ext uri="{FF2B5EF4-FFF2-40B4-BE49-F238E27FC236}">
              <a16:creationId xmlns:a16="http://schemas.microsoft.com/office/drawing/2014/main" id="{8DE2B56E-2E22-4813-80F6-D64FA3794B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3"/>
        </a:graphicData>
      </a:graphic>
    </xdr:graphicFrame>
    <xdr:clientData/>
  </xdr:twoCellAnchor>
  <xdr:twoCellAnchor>
    <xdr:from>
      <xdr:col>9</xdr:col>
      <xdr:colOff>1</xdr:colOff>
      <xdr:row>280</xdr:row>
      <xdr:rowOff>0</xdr:rowOff>
    </xdr:from>
    <xdr:to>
      <xdr:col>10</xdr:col>
      <xdr:colOff>1</xdr:colOff>
      <xdr:row>284</xdr:row>
      <xdr:rowOff>287867</xdr:rowOff>
    </xdr:to>
    <xdr:graphicFrame macro="">
      <xdr:nvGraphicFramePr>
        <xdr:cNvPr id="85" name="Chart 84">
          <a:extLst>
            <a:ext uri="{FF2B5EF4-FFF2-40B4-BE49-F238E27FC236}">
              <a16:creationId xmlns:a16="http://schemas.microsoft.com/office/drawing/2014/main" id="{1ED61A9F-12DA-4CDF-B3C5-86F53A8754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4"/>
        </a:graphicData>
      </a:graphic>
    </xdr:graphicFrame>
    <xdr:clientData/>
  </xdr:twoCellAnchor>
  <xdr:twoCellAnchor>
    <xdr:from>
      <xdr:col>9</xdr:col>
      <xdr:colOff>1</xdr:colOff>
      <xdr:row>332</xdr:row>
      <xdr:rowOff>0</xdr:rowOff>
    </xdr:from>
    <xdr:to>
      <xdr:col>10</xdr:col>
      <xdr:colOff>1</xdr:colOff>
      <xdr:row>336</xdr:row>
      <xdr:rowOff>279400</xdr:rowOff>
    </xdr:to>
    <xdr:graphicFrame macro="">
      <xdr:nvGraphicFramePr>
        <xdr:cNvPr id="86" name="Chart 85">
          <a:extLst>
            <a:ext uri="{FF2B5EF4-FFF2-40B4-BE49-F238E27FC236}">
              <a16:creationId xmlns:a16="http://schemas.microsoft.com/office/drawing/2014/main" id="{763AA88E-F629-4A1E-895E-53D91EF309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5"/>
        </a:graphicData>
      </a:graphic>
    </xdr:graphicFrame>
    <xdr:clientData/>
  </xdr:twoCellAnchor>
  <xdr:twoCellAnchor>
    <xdr:from>
      <xdr:col>9</xdr:col>
      <xdr:colOff>1</xdr:colOff>
      <xdr:row>303</xdr:row>
      <xdr:rowOff>0</xdr:rowOff>
    </xdr:from>
    <xdr:to>
      <xdr:col>10</xdr:col>
      <xdr:colOff>1</xdr:colOff>
      <xdr:row>308</xdr:row>
      <xdr:rowOff>237067</xdr:rowOff>
    </xdr:to>
    <xdr:graphicFrame macro="">
      <xdr:nvGraphicFramePr>
        <xdr:cNvPr id="87" name="Chart 86">
          <a:extLst>
            <a:ext uri="{FF2B5EF4-FFF2-40B4-BE49-F238E27FC236}">
              <a16:creationId xmlns:a16="http://schemas.microsoft.com/office/drawing/2014/main" id="{66160620-E382-4F0F-93AA-BF81581862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6"/>
        </a:graphicData>
      </a:graphic>
    </xdr:graphicFrame>
    <xdr:clientData/>
  </xdr:twoCellAnchor>
  <xdr:twoCellAnchor>
    <xdr:from>
      <xdr:col>9</xdr:col>
      <xdr:colOff>1</xdr:colOff>
      <xdr:row>309</xdr:row>
      <xdr:rowOff>0</xdr:rowOff>
    </xdr:from>
    <xdr:to>
      <xdr:col>9</xdr:col>
      <xdr:colOff>1642533</xdr:colOff>
      <xdr:row>311</xdr:row>
      <xdr:rowOff>330200</xdr:rowOff>
    </xdr:to>
    <xdr:graphicFrame macro="">
      <xdr:nvGraphicFramePr>
        <xdr:cNvPr id="88" name="Chart 87">
          <a:extLst>
            <a:ext uri="{FF2B5EF4-FFF2-40B4-BE49-F238E27FC236}">
              <a16:creationId xmlns:a16="http://schemas.microsoft.com/office/drawing/2014/main" id="{00925310-AC8C-4CA2-B861-125C4B2168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7"/>
        </a:graphicData>
      </a:graphic>
    </xdr:graphicFrame>
    <xdr:clientData/>
  </xdr:twoCellAnchor>
  <xdr:twoCellAnchor>
    <xdr:from>
      <xdr:col>9</xdr:col>
      <xdr:colOff>0</xdr:colOff>
      <xdr:row>312</xdr:row>
      <xdr:rowOff>0</xdr:rowOff>
    </xdr:from>
    <xdr:to>
      <xdr:col>10</xdr:col>
      <xdr:colOff>0</xdr:colOff>
      <xdr:row>314</xdr:row>
      <xdr:rowOff>347134</xdr:rowOff>
    </xdr:to>
    <xdr:graphicFrame macro="">
      <xdr:nvGraphicFramePr>
        <xdr:cNvPr id="89" name="Chart 88">
          <a:extLst>
            <a:ext uri="{FF2B5EF4-FFF2-40B4-BE49-F238E27FC236}">
              <a16:creationId xmlns:a16="http://schemas.microsoft.com/office/drawing/2014/main" id="{0827EAE4-4671-431C-81A2-AE3CA927AB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8"/>
        </a:graphicData>
      </a:graphic>
    </xdr:graphicFrame>
    <xdr:clientData/>
  </xdr:twoCellAnchor>
  <xdr:twoCellAnchor>
    <xdr:from>
      <xdr:col>9</xdr:col>
      <xdr:colOff>1</xdr:colOff>
      <xdr:row>315</xdr:row>
      <xdr:rowOff>1</xdr:rowOff>
    </xdr:from>
    <xdr:to>
      <xdr:col>9</xdr:col>
      <xdr:colOff>1659467</xdr:colOff>
      <xdr:row>317</xdr:row>
      <xdr:rowOff>347134</xdr:rowOff>
    </xdr:to>
    <xdr:graphicFrame macro="">
      <xdr:nvGraphicFramePr>
        <xdr:cNvPr id="90" name="Chart 89">
          <a:extLst>
            <a:ext uri="{FF2B5EF4-FFF2-40B4-BE49-F238E27FC236}">
              <a16:creationId xmlns:a16="http://schemas.microsoft.com/office/drawing/2014/main" id="{F9E370AD-86C6-436D-AC16-F311EE5EB8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9"/>
        </a:graphicData>
      </a:graphic>
    </xdr:graphicFrame>
    <xdr:clientData/>
  </xdr:twoCellAnchor>
  <xdr:twoCellAnchor>
    <xdr:from>
      <xdr:col>9</xdr:col>
      <xdr:colOff>0</xdr:colOff>
      <xdr:row>318</xdr:row>
      <xdr:rowOff>1</xdr:rowOff>
    </xdr:from>
    <xdr:to>
      <xdr:col>9</xdr:col>
      <xdr:colOff>1676399</xdr:colOff>
      <xdr:row>320</xdr:row>
      <xdr:rowOff>321734</xdr:rowOff>
    </xdr:to>
    <xdr:graphicFrame macro="">
      <xdr:nvGraphicFramePr>
        <xdr:cNvPr id="91" name="Chart 90">
          <a:extLst>
            <a:ext uri="{FF2B5EF4-FFF2-40B4-BE49-F238E27FC236}">
              <a16:creationId xmlns:a16="http://schemas.microsoft.com/office/drawing/2014/main" id="{98FAE7AF-57DC-4CAA-AB9E-EDEC6DAD0F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0"/>
        </a:graphicData>
      </a:graphic>
    </xdr:graphicFrame>
    <xdr:clientData/>
  </xdr:twoCellAnchor>
  <xdr:twoCellAnchor>
    <xdr:from>
      <xdr:col>9</xdr:col>
      <xdr:colOff>1</xdr:colOff>
      <xdr:row>321</xdr:row>
      <xdr:rowOff>1</xdr:rowOff>
    </xdr:from>
    <xdr:to>
      <xdr:col>9</xdr:col>
      <xdr:colOff>1676401</xdr:colOff>
      <xdr:row>323</xdr:row>
      <xdr:rowOff>330200</xdr:rowOff>
    </xdr:to>
    <xdr:graphicFrame macro="">
      <xdr:nvGraphicFramePr>
        <xdr:cNvPr id="92" name="Chart 91">
          <a:extLst>
            <a:ext uri="{FF2B5EF4-FFF2-40B4-BE49-F238E27FC236}">
              <a16:creationId xmlns:a16="http://schemas.microsoft.com/office/drawing/2014/main" id="{B387C182-8CCC-4443-9A7E-8F40DC6D14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1"/>
        </a:graphicData>
      </a:graphic>
    </xdr:graphicFrame>
    <xdr:clientData/>
  </xdr:twoCellAnchor>
  <xdr:twoCellAnchor>
    <xdr:from>
      <xdr:col>9</xdr:col>
      <xdr:colOff>0</xdr:colOff>
      <xdr:row>324</xdr:row>
      <xdr:rowOff>1</xdr:rowOff>
    </xdr:from>
    <xdr:to>
      <xdr:col>10</xdr:col>
      <xdr:colOff>8467</xdr:colOff>
      <xdr:row>326</xdr:row>
      <xdr:rowOff>338668</xdr:rowOff>
    </xdr:to>
    <xdr:graphicFrame macro="">
      <xdr:nvGraphicFramePr>
        <xdr:cNvPr id="93" name="Chart 92">
          <a:extLst>
            <a:ext uri="{FF2B5EF4-FFF2-40B4-BE49-F238E27FC236}">
              <a16:creationId xmlns:a16="http://schemas.microsoft.com/office/drawing/2014/main" id="{CBCCA228-6856-4DD5-B040-BA649388DF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2"/>
        </a:graphicData>
      </a:graphic>
    </xdr:graphicFrame>
    <xdr:clientData/>
  </xdr:twoCellAnchor>
  <xdr:twoCellAnchor>
    <xdr:from>
      <xdr:col>9</xdr:col>
      <xdr:colOff>1</xdr:colOff>
      <xdr:row>337</xdr:row>
      <xdr:rowOff>0</xdr:rowOff>
    </xdr:from>
    <xdr:to>
      <xdr:col>9</xdr:col>
      <xdr:colOff>1659467</xdr:colOff>
      <xdr:row>341</xdr:row>
      <xdr:rowOff>296333</xdr:rowOff>
    </xdr:to>
    <xdr:graphicFrame macro="">
      <xdr:nvGraphicFramePr>
        <xdr:cNvPr id="94" name="Chart 93">
          <a:extLst>
            <a:ext uri="{FF2B5EF4-FFF2-40B4-BE49-F238E27FC236}">
              <a16:creationId xmlns:a16="http://schemas.microsoft.com/office/drawing/2014/main" id="{E8A26E9A-8469-47F1-8E97-D073316DDF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3"/>
        </a:graphicData>
      </a:graphic>
    </xdr:graphicFrame>
    <xdr:clientData/>
  </xdr:twoCellAnchor>
  <xdr:twoCellAnchor>
    <xdr:from>
      <xdr:col>9</xdr:col>
      <xdr:colOff>0</xdr:colOff>
      <xdr:row>342</xdr:row>
      <xdr:rowOff>0</xdr:rowOff>
    </xdr:from>
    <xdr:to>
      <xdr:col>9</xdr:col>
      <xdr:colOff>1684865</xdr:colOff>
      <xdr:row>351</xdr:row>
      <xdr:rowOff>135467</xdr:rowOff>
    </xdr:to>
    <xdr:graphicFrame macro="">
      <xdr:nvGraphicFramePr>
        <xdr:cNvPr id="95" name="Chart 94">
          <a:extLst>
            <a:ext uri="{FF2B5EF4-FFF2-40B4-BE49-F238E27FC236}">
              <a16:creationId xmlns:a16="http://schemas.microsoft.com/office/drawing/2014/main" id="{F8281D0F-3AAD-48E1-A24C-536CE0CBB5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4"/>
        </a:graphicData>
      </a:graphic>
    </xdr:graphicFrame>
    <xdr:clientData/>
  </xdr:twoCellAnchor>
  <xdr:twoCellAnchor>
    <xdr:from>
      <xdr:col>9</xdr:col>
      <xdr:colOff>1</xdr:colOff>
      <xdr:row>352</xdr:row>
      <xdr:rowOff>0</xdr:rowOff>
    </xdr:from>
    <xdr:to>
      <xdr:col>10</xdr:col>
      <xdr:colOff>1</xdr:colOff>
      <xdr:row>359</xdr:row>
      <xdr:rowOff>177800</xdr:rowOff>
    </xdr:to>
    <xdr:graphicFrame macro="">
      <xdr:nvGraphicFramePr>
        <xdr:cNvPr id="96" name="Chart 95">
          <a:extLst>
            <a:ext uri="{FF2B5EF4-FFF2-40B4-BE49-F238E27FC236}">
              <a16:creationId xmlns:a16="http://schemas.microsoft.com/office/drawing/2014/main" id="{94E98053-979D-4E21-9B68-289E274CF0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5"/>
        </a:graphicData>
      </a:graphic>
    </xdr:graphicFrame>
    <xdr:clientData/>
  </xdr:twoCellAnchor>
  <xdr:twoCellAnchor>
    <xdr:from>
      <xdr:col>9</xdr:col>
      <xdr:colOff>1</xdr:colOff>
      <xdr:row>360</xdr:row>
      <xdr:rowOff>0</xdr:rowOff>
    </xdr:from>
    <xdr:to>
      <xdr:col>10</xdr:col>
      <xdr:colOff>1</xdr:colOff>
      <xdr:row>367</xdr:row>
      <xdr:rowOff>186267</xdr:rowOff>
    </xdr:to>
    <xdr:graphicFrame macro="">
      <xdr:nvGraphicFramePr>
        <xdr:cNvPr id="97" name="Chart 96">
          <a:extLst>
            <a:ext uri="{FF2B5EF4-FFF2-40B4-BE49-F238E27FC236}">
              <a16:creationId xmlns:a16="http://schemas.microsoft.com/office/drawing/2014/main" id="{134A0A7D-12A8-4954-9F57-99D9DD1FA9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6"/>
        </a:graphicData>
      </a:graphic>
    </xdr:graphicFrame>
    <xdr:clientData/>
  </xdr:twoCellAnchor>
  <xdr:twoCellAnchor>
    <xdr:from>
      <xdr:col>9</xdr:col>
      <xdr:colOff>1</xdr:colOff>
      <xdr:row>368</xdr:row>
      <xdr:rowOff>0</xdr:rowOff>
    </xdr:from>
    <xdr:to>
      <xdr:col>9</xdr:col>
      <xdr:colOff>1659467</xdr:colOff>
      <xdr:row>375</xdr:row>
      <xdr:rowOff>177800</xdr:rowOff>
    </xdr:to>
    <xdr:graphicFrame macro="">
      <xdr:nvGraphicFramePr>
        <xdr:cNvPr id="98" name="Chart 97">
          <a:extLst>
            <a:ext uri="{FF2B5EF4-FFF2-40B4-BE49-F238E27FC236}">
              <a16:creationId xmlns:a16="http://schemas.microsoft.com/office/drawing/2014/main" id="{4116AADF-2AE9-4094-942F-637C94E2E2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7"/>
        </a:graphicData>
      </a:graphic>
    </xdr:graphicFrame>
    <xdr:clientData/>
  </xdr:twoCellAnchor>
  <xdr:twoCellAnchor>
    <xdr:from>
      <xdr:col>9</xdr:col>
      <xdr:colOff>1</xdr:colOff>
      <xdr:row>376</xdr:row>
      <xdr:rowOff>0</xdr:rowOff>
    </xdr:from>
    <xdr:to>
      <xdr:col>10</xdr:col>
      <xdr:colOff>1</xdr:colOff>
      <xdr:row>379</xdr:row>
      <xdr:rowOff>355600</xdr:rowOff>
    </xdr:to>
    <xdr:graphicFrame macro="">
      <xdr:nvGraphicFramePr>
        <xdr:cNvPr id="99" name="Chart 98">
          <a:extLst>
            <a:ext uri="{FF2B5EF4-FFF2-40B4-BE49-F238E27FC236}">
              <a16:creationId xmlns:a16="http://schemas.microsoft.com/office/drawing/2014/main" id="{F7D5725A-8DC2-43F7-B2A3-FE8BDBD952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8"/>
        </a:graphicData>
      </a:graphic>
    </xdr:graphicFrame>
    <xdr:clientData/>
  </xdr:twoCellAnchor>
  <xdr:twoCellAnchor>
    <xdr:from>
      <xdr:col>9</xdr:col>
      <xdr:colOff>1</xdr:colOff>
      <xdr:row>380</xdr:row>
      <xdr:rowOff>0</xdr:rowOff>
    </xdr:from>
    <xdr:to>
      <xdr:col>10</xdr:col>
      <xdr:colOff>1</xdr:colOff>
      <xdr:row>388</xdr:row>
      <xdr:rowOff>0</xdr:rowOff>
    </xdr:to>
    <xdr:graphicFrame macro="">
      <xdr:nvGraphicFramePr>
        <xdr:cNvPr id="100" name="Chart 99">
          <a:extLst>
            <a:ext uri="{FF2B5EF4-FFF2-40B4-BE49-F238E27FC236}">
              <a16:creationId xmlns:a16="http://schemas.microsoft.com/office/drawing/2014/main" id="{06031E73-9195-446F-B582-C71D5CF34C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9"/>
        </a:graphicData>
      </a:graphic>
    </xdr:graphicFrame>
    <xdr:clientData/>
  </xdr:twoCellAnchor>
  <xdr:twoCellAnchor>
    <xdr:from>
      <xdr:col>9</xdr:col>
      <xdr:colOff>1</xdr:colOff>
      <xdr:row>388</xdr:row>
      <xdr:rowOff>0</xdr:rowOff>
    </xdr:from>
    <xdr:to>
      <xdr:col>9</xdr:col>
      <xdr:colOff>1659467</xdr:colOff>
      <xdr:row>396</xdr:row>
      <xdr:rowOff>143934</xdr:rowOff>
    </xdr:to>
    <xdr:graphicFrame macro="">
      <xdr:nvGraphicFramePr>
        <xdr:cNvPr id="101" name="Chart 100">
          <a:extLst>
            <a:ext uri="{FF2B5EF4-FFF2-40B4-BE49-F238E27FC236}">
              <a16:creationId xmlns:a16="http://schemas.microsoft.com/office/drawing/2014/main" id="{E9BFAD28-F10C-4AA5-9206-C9FD3B5921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0"/>
        </a:graphicData>
      </a:graphic>
    </xdr:graphicFrame>
    <xdr:clientData/>
  </xdr:twoCellAnchor>
  <xdr:twoCellAnchor>
    <xdr:from>
      <xdr:col>9</xdr:col>
      <xdr:colOff>1</xdr:colOff>
      <xdr:row>397</xdr:row>
      <xdr:rowOff>0</xdr:rowOff>
    </xdr:from>
    <xdr:to>
      <xdr:col>10</xdr:col>
      <xdr:colOff>1</xdr:colOff>
      <xdr:row>402</xdr:row>
      <xdr:rowOff>228600</xdr:rowOff>
    </xdr:to>
    <xdr:graphicFrame macro="">
      <xdr:nvGraphicFramePr>
        <xdr:cNvPr id="102" name="Chart 101">
          <a:extLst>
            <a:ext uri="{FF2B5EF4-FFF2-40B4-BE49-F238E27FC236}">
              <a16:creationId xmlns:a16="http://schemas.microsoft.com/office/drawing/2014/main" id="{B714D8A1-C64E-4EBD-A532-85944A5A46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1"/>
        </a:graphicData>
      </a:graphic>
    </xdr:graphicFrame>
    <xdr:clientData/>
  </xdr:twoCellAnchor>
  <xdr:twoCellAnchor>
    <xdr:from>
      <xdr:col>9</xdr:col>
      <xdr:colOff>1</xdr:colOff>
      <xdr:row>403</xdr:row>
      <xdr:rowOff>0</xdr:rowOff>
    </xdr:from>
    <xdr:to>
      <xdr:col>9</xdr:col>
      <xdr:colOff>1676401</xdr:colOff>
      <xdr:row>409</xdr:row>
      <xdr:rowOff>0</xdr:rowOff>
    </xdr:to>
    <xdr:graphicFrame macro="">
      <xdr:nvGraphicFramePr>
        <xdr:cNvPr id="103" name="Chart 102">
          <a:extLst>
            <a:ext uri="{FF2B5EF4-FFF2-40B4-BE49-F238E27FC236}">
              <a16:creationId xmlns:a16="http://schemas.microsoft.com/office/drawing/2014/main" id="{0C20767B-F795-45B4-A545-25493064F3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2"/>
        </a:graphicData>
      </a:graphic>
    </xdr:graphicFrame>
    <xdr:clientData/>
  </xdr:twoCellAnchor>
  <xdr:twoCellAnchor>
    <xdr:from>
      <xdr:col>9</xdr:col>
      <xdr:colOff>1</xdr:colOff>
      <xdr:row>409</xdr:row>
      <xdr:rowOff>1</xdr:rowOff>
    </xdr:from>
    <xdr:to>
      <xdr:col>9</xdr:col>
      <xdr:colOff>1676400</xdr:colOff>
      <xdr:row>416</xdr:row>
      <xdr:rowOff>169334</xdr:rowOff>
    </xdr:to>
    <xdr:graphicFrame macro="">
      <xdr:nvGraphicFramePr>
        <xdr:cNvPr id="104" name="Chart 103">
          <a:extLst>
            <a:ext uri="{FF2B5EF4-FFF2-40B4-BE49-F238E27FC236}">
              <a16:creationId xmlns:a16="http://schemas.microsoft.com/office/drawing/2014/main" id="{95923132-77B7-4626-A3FF-95B7622BD0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3"/>
        </a:graphicData>
      </a:graphic>
    </xdr:graphicFrame>
    <xdr:clientData/>
  </xdr:twoCellAnchor>
  <xdr:twoCellAnchor>
    <xdr:from>
      <xdr:col>9</xdr:col>
      <xdr:colOff>1</xdr:colOff>
      <xdr:row>417</xdr:row>
      <xdr:rowOff>0</xdr:rowOff>
    </xdr:from>
    <xdr:to>
      <xdr:col>9</xdr:col>
      <xdr:colOff>1676401</xdr:colOff>
      <xdr:row>422</xdr:row>
      <xdr:rowOff>245534</xdr:rowOff>
    </xdr:to>
    <xdr:graphicFrame macro="">
      <xdr:nvGraphicFramePr>
        <xdr:cNvPr id="105" name="Chart 104">
          <a:extLst>
            <a:ext uri="{FF2B5EF4-FFF2-40B4-BE49-F238E27FC236}">
              <a16:creationId xmlns:a16="http://schemas.microsoft.com/office/drawing/2014/main" id="{278B3CAA-87E3-4F1C-AECF-4C23CD5EA9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4"/>
        </a:graphicData>
      </a:graphic>
    </xdr:graphicFrame>
    <xdr:clientData/>
  </xdr:twoCellAnchor>
  <xdr:twoCellAnchor>
    <xdr:from>
      <xdr:col>9</xdr:col>
      <xdr:colOff>1</xdr:colOff>
      <xdr:row>423</xdr:row>
      <xdr:rowOff>0</xdr:rowOff>
    </xdr:from>
    <xdr:to>
      <xdr:col>9</xdr:col>
      <xdr:colOff>1676401</xdr:colOff>
      <xdr:row>427</xdr:row>
      <xdr:rowOff>279400</xdr:rowOff>
    </xdr:to>
    <xdr:graphicFrame macro="">
      <xdr:nvGraphicFramePr>
        <xdr:cNvPr id="106" name="Chart 105">
          <a:extLst>
            <a:ext uri="{FF2B5EF4-FFF2-40B4-BE49-F238E27FC236}">
              <a16:creationId xmlns:a16="http://schemas.microsoft.com/office/drawing/2014/main" id="{0703CD98-A43F-4615-8EA4-8014594068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5"/>
        </a:graphicData>
      </a:graphic>
    </xdr:graphicFrame>
    <xdr:clientData/>
  </xdr:twoCellAnchor>
  <xdr:twoCellAnchor>
    <xdr:from>
      <xdr:col>9</xdr:col>
      <xdr:colOff>0</xdr:colOff>
      <xdr:row>327</xdr:row>
      <xdr:rowOff>1</xdr:rowOff>
    </xdr:from>
    <xdr:to>
      <xdr:col>9</xdr:col>
      <xdr:colOff>1667933</xdr:colOff>
      <xdr:row>331</xdr:row>
      <xdr:rowOff>279401</xdr:rowOff>
    </xdr:to>
    <xdr:graphicFrame macro="">
      <xdr:nvGraphicFramePr>
        <xdr:cNvPr id="107" name="Chart 106">
          <a:extLst>
            <a:ext uri="{FF2B5EF4-FFF2-40B4-BE49-F238E27FC236}">
              <a16:creationId xmlns:a16="http://schemas.microsoft.com/office/drawing/2014/main" id="{543FC2AB-BB3E-4F99-8A41-8609745095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6"/>
        </a:graphicData>
      </a:graphic>
    </xdr:graphicFrame>
    <xdr:clientData/>
  </xdr:twoCellAnchor>
  <xdr:twoCellAnchor>
    <xdr:from>
      <xdr:col>9</xdr:col>
      <xdr:colOff>0</xdr:colOff>
      <xdr:row>119</xdr:row>
      <xdr:rowOff>0</xdr:rowOff>
    </xdr:from>
    <xdr:to>
      <xdr:col>9</xdr:col>
      <xdr:colOff>1676400</xdr:colOff>
      <xdr:row>123</xdr:row>
      <xdr:rowOff>355600</xdr:rowOff>
    </xdr:to>
    <xdr:graphicFrame macro="">
      <xdr:nvGraphicFramePr>
        <xdr:cNvPr id="108" name="Chart 107">
          <a:extLst>
            <a:ext uri="{FF2B5EF4-FFF2-40B4-BE49-F238E27FC236}">
              <a16:creationId xmlns:a16="http://schemas.microsoft.com/office/drawing/2014/main" id="{4927D967-12F2-4390-9DB9-83ABDE632A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7"/>
        </a:graphicData>
      </a:graphic>
    </xdr:graphicFrame>
    <xdr:clientData/>
  </xdr:twoCellAnchor>
  <xdr:twoCellAnchor>
    <xdr:from>
      <xdr:col>9</xdr:col>
      <xdr:colOff>0</xdr:colOff>
      <xdr:row>108</xdr:row>
      <xdr:rowOff>1</xdr:rowOff>
    </xdr:from>
    <xdr:to>
      <xdr:col>10</xdr:col>
      <xdr:colOff>10886</xdr:colOff>
      <xdr:row>112</xdr:row>
      <xdr:rowOff>283030</xdr:rowOff>
    </xdr:to>
    <xdr:graphicFrame macro="">
      <xdr:nvGraphicFramePr>
        <xdr:cNvPr id="109" name="Chart 108">
          <a:extLst>
            <a:ext uri="{FF2B5EF4-FFF2-40B4-BE49-F238E27FC236}">
              <a16:creationId xmlns:a16="http://schemas.microsoft.com/office/drawing/2014/main" id="{99A75BC3-2B4F-4245-8BF4-27E449100F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8"/>
        </a:graphicData>
      </a:graphic>
    </xdr:graphicFrame>
    <xdr:clientData/>
  </xdr:twoCellAnchor>
  <xdr:twoCellAnchor>
    <xdr:from>
      <xdr:col>9</xdr:col>
      <xdr:colOff>1</xdr:colOff>
      <xdr:row>1</xdr:row>
      <xdr:rowOff>0</xdr:rowOff>
    </xdr:from>
    <xdr:to>
      <xdr:col>10</xdr:col>
      <xdr:colOff>10887</xdr:colOff>
      <xdr:row>5</xdr:row>
      <xdr:rowOff>304800</xdr:rowOff>
    </xdr:to>
    <xdr:graphicFrame macro="">
      <xdr:nvGraphicFramePr>
        <xdr:cNvPr id="110" name="Chart 109">
          <a:extLst>
            <a:ext uri="{FF2B5EF4-FFF2-40B4-BE49-F238E27FC236}">
              <a16:creationId xmlns:a16="http://schemas.microsoft.com/office/drawing/2014/main" id="{0DCDE522-8166-41D8-8B86-A88D2806E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9"/>
        </a:graphicData>
      </a:graphic>
    </xdr:graphicFrame>
    <xdr:clientData/>
  </xdr:twoCellAnchor>
  <xdr:twoCellAnchor>
    <xdr:from>
      <xdr:col>9</xdr:col>
      <xdr:colOff>0</xdr:colOff>
      <xdr:row>91</xdr:row>
      <xdr:rowOff>0</xdr:rowOff>
    </xdr:from>
    <xdr:to>
      <xdr:col>10</xdr:col>
      <xdr:colOff>19050</xdr:colOff>
      <xdr:row>95</xdr:row>
      <xdr:rowOff>304800</xdr:rowOff>
    </xdr:to>
    <xdr:graphicFrame macro="">
      <xdr:nvGraphicFramePr>
        <xdr:cNvPr id="111" name="Chart 110">
          <a:extLst>
            <a:ext uri="{FF2B5EF4-FFF2-40B4-BE49-F238E27FC236}">
              <a16:creationId xmlns:a16="http://schemas.microsoft.com/office/drawing/2014/main" id="{68887E2D-079E-47C1-B240-DF46657838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0"/>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wmark/Google%20Drive%20(wmark107@tamu.edu)/_PhD/_Research/_Py%20Curve/data/Syn_cases_0512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wmark/Google%20Drive%20(wmark107@tamu.edu)/_PhD/_Research/_Py%20Curve/data/Syn_cases_Clay_0528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wmark/Google%20Drive%20(wmark107@tamu.edu)/_PhD/_Research/_Py%20Curve/data/_CLAY/Syn_cases_Clay_0617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wmark/Google%20Drive%20(wmark107@tamu.edu)/PhD/_Research/_Py%20Curve/data/_SAND/Syn_cases_Sand_0609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nthesis"/>
      <sheetName val="Extrapolation"/>
      <sheetName val="Synthesis American"/>
      <sheetName val="Huang(2001)0.8m_group"/>
      <sheetName val="2.Huang(2001)1.5m_single"/>
      <sheetName val="3.Huang(2001)0.8m_single"/>
      <sheetName val="9. Donthireddy&amp;Briaud(1995)U4"/>
      <sheetName val="10. Donthireddy&amp;Briaud(1995)C1"/>
      <sheetName val="11. Donthireddy&amp;Briaud(1995)C2"/>
      <sheetName val="12. Donthireddy&amp;Briaud(1995)C3"/>
      <sheetName val="13. Donthireddy&amp;Briaud(1995)TPU"/>
      <sheetName val="14. Donthireddy&amp;Briaud(1995)CPU"/>
      <sheetName val="15. Donthireddy&amp;Briaud(1995)CPI"/>
      <sheetName val="16. Little&amp;Briaud(1988)_Pile2"/>
      <sheetName val="17. Little&amp;Briaud(1988)_Pile3"/>
      <sheetName val="18.Smith(1983)_Sabine"/>
      <sheetName val="19.Smith(1983)_LakeAustin"/>
      <sheetName val="20.Kasch(1977)"/>
      <sheetName val="20.Kasch(1977)_TF_Clay"/>
      <sheetName val="21.Holloway(1983)"/>
      <sheetName val="21.Holloway(1983)_TF_Clay"/>
      <sheetName val="22.O'Neil&amp;Dunnavant(1984)"/>
      <sheetName val="23.Tucker&amp;Briaud(1987)_3-12"/>
      <sheetName val="24.Tucker&amp;Briaud(1987)_3-13"/>
      <sheetName val="25.Smith(1983)_rock&amp;damT3"/>
      <sheetName val="26.Smith(1983)_rock&amp;damT4"/>
      <sheetName val="27.Smith(1983)_baytown"/>
      <sheetName val="28.Baguelin (1972)"/>
      <sheetName val="29.Ruesta (1997)a"/>
      <sheetName val="30.Ruesta (1997)b"/>
      <sheetName val="31. Cho (2001)_Short"/>
      <sheetName val="32. Cho (2001)_Long"/>
      <sheetName val="33.Ismael(2010)#1"/>
      <sheetName val="34.Ismael(2010)#2"/>
      <sheetName val="35.Ismael(2010)#3"/>
      <sheetName val="36.Ismael(2010)#4"/>
      <sheetName val="37.Ismael(2010)#5"/>
      <sheetName val="Ismael(2010)sum"/>
      <sheetName val="38.Juirnarongrit(2004)0.4m"/>
      <sheetName val="39.Juirnarongrit(2004)0.6m"/>
      <sheetName val="40.Juirnarongrit(2004)0.9m"/>
      <sheetName val="41.Juirnarongrit(2004)1.2m"/>
      <sheetName val="42.Lemnitzer(2010)0.6mFH"/>
      <sheetName val="43.Lemnitzer(2010)0.6mFP"/>
      <sheetName val="44.Lutenegger(1993)0.51x1.52"/>
      <sheetName val="44.Lutenegger(1993)0.51x1.52_TF"/>
      <sheetName val="45.Lutenegger(1993)0.51x2.44"/>
      <sheetName val="45.Lutenegger(1993)0.51x2.44_TF"/>
      <sheetName val="46.Lutenegger(1993)0.61x1.52"/>
      <sheetName val="46.Lutenegger(1993)0.61x1.52_TF"/>
      <sheetName val="47.Lutenegger(1993)0.61x2.44"/>
      <sheetName val="47.Lutenegger(1993)0.61x2.44_TF"/>
      <sheetName val="48.Jeong(2007)LT1"/>
      <sheetName val="49.Jeong(2007)LT2"/>
      <sheetName val="50.Jeong(2007)LT3"/>
      <sheetName val="67.Ishikawa(1985)Csite"/>
      <sheetName val="68.Ishikawa(1985)Dsite"/>
      <sheetName val="69.Ishikawa(1985)Esite"/>
      <sheetName val="80.LTC(2018)AST2_Test"/>
      <sheetName val="81.LTC(2018)AST2_React"/>
      <sheetName val="82.LTC(2018)AST3_Test"/>
      <sheetName val="86.Huang(1989)Case I"/>
      <sheetName val="87.Huang(1989) Case II"/>
      <sheetName val="88.Huang(1989) Case III"/>
      <sheetName val="89.Huang(1989) Case IV"/>
      <sheetName val="90.Boeckmann(2014)F1"/>
      <sheetName val="91.Boeckmann(2014)F2"/>
      <sheetName val="92.Boeckmann(2014)F4"/>
      <sheetName val="93.Boeckmann(2014)F6"/>
      <sheetName val="94.Boechmann(2014)F7"/>
      <sheetName val="95.Boechmann(2014)F8"/>
      <sheetName val="97.EPRI_#1(1982)"/>
      <sheetName val="97.EPRI#1_Tip Forces_Sand"/>
      <sheetName val="98.EPRI_#2(1982)"/>
      <sheetName val="98.EPRI#2_Tip Forces_Clay"/>
      <sheetName val="99.EPRI_#3(1982)"/>
      <sheetName val="99.EPRI#3_Tip Forces_Sand"/>
      <sheetName val="100.EPRI_#4(1982)"/>
      <sheetName val="100.EPRI#4_Tip Forces_Sand"/>
      <sheetName val="101.EPRI_#5(1982)"/>
      <sheetName val="101.EPRI#5_Tip Forces_Sand"/>
      <sheetName val="102.EPRI_#6(1982)"/>
      <sheetName val="102.EPRI#6_Tip Forces_Sand"/>
      <sheetName val="103.EPRI_#7(1982)"/>
      <sheetName val="103.EPRI#7_Tip Forces_Clay"/>
      <sheetName val="104.EPRI_#8(1982)"/>
      <sheetName val="104.EPRI#8_Tip Forces_Sand"/>
      <sheetName val="105.EPRI_#9(1982)"/>
      <sheetName val="105.EPRI#9_Tip Forces_Clay"/>
      <sheetName val="106.EPRI_#10(1982)"/>
      <sheetName val="106.EPRI#10_Tip Forces_Sand"/>
      <sheetName val="107.EPRI_#11(1982)"/>
      <sheetName val="107.EPRI#11_Tip Forces_Sand"/>
      <sheetName val="108.EPRI_#12(1982)"/>
      <sheetName val="108.EPRI#12_Tip Forces_Sand"/>
      <sheetName val="109.EPRI_#13(1982)"/>
      <sheetName val="109.EPRI#13_Tip Forces_Sand"/>
      <sheetName val="110.EPRI_#14(1982)"/>
      <sheetName val="110.EPRI#14_Tip Forces_Clay"/>
      <sheetName val="Ayothiraman"/>
      <sheetName val="------"/>
      <sheetName val="1.Liang(2007)"/>
      <sheetName val="4.Janoyan(2006)"/>
      <sheetName val="4.Janoyan_Tip Forces_Clay"/>
      <sheetName val="5.Hokmabadi(2012)#1"/>
      <sheetName val="6.Hokmabadi(2012)#2"/>
      <sheetName val="7.Hokmabadi(2012)#3"/>
      <sheetName val="Chart1"/>
      <sheetName val="8.Hokmabadi(2012)#4"/>
      <sheetName val="51.Jeong(2007)LT4"/>
      <sheetName val="52. Naramore(1990)ShaftA"/>
      <sheetName val="52.Naramore_Tip Forces_Sand"/>
      <sheetName val="53. Naramore(1990)ShaftB"/>
      <sheetName val="54.Kevin James(2002)C2"/>
      <sheetName val="55.Kevin James(2002)C3"/>
      <sheetName val="56.Kevin James(2002)C4"/>
      <sheetName val="57.Kevin James(2002)F2"/>
      <sheetName val="58.Kevin James(2002)F3"/>
      <sheetName val="59.Kevin James(2002)F4"/>
      <sheetName val="60.Rinne(1996)"/>
      <sheetName val="61.Macklin(1988)East"/>
      <sheetName val="62.Macklin(1988)West"/>
      <sheetName val="63.Adams(1973)Sand"/>
      <sheetName val="64.Adams(1974)Till"/>
      <sheetName val="65.Ishikawa(1985)Asite"/>
      <sheetName val="66.Ishikawa(1985)Bsite"/>
      <sheetName val="70.Ishikawa(1985)Fsite"/>
      <sheetName val="71.Billiet(2014)LTS-1"/>
      <sheetName val="72.Billiet(2014)LTS-2"/>
      <sheetName val="73.Billiet(2014)LTS-3"/>
      <sheetName val="74.Castelli(2002)LLT1"/>
      <sheetName val="75.Castelli(2002)LLT2"/>
      <sheetName val="76.Daugiala (2015) (2015)_S3R1"/>
      <sheetName val="77.Daugiala (2015) (2015)_S4R1"/>
      <sheetName val="78.Daugiala (2015) (2015)_S3R2"/>
      <sheetName val="79.Daugiala (2015) (2015)_S4R2"/>
      <sheetName val="83.LTC(2018)AST3_React"/>
      <sheetName val="84.Ashour(2008)A"/>
      <sheetName val="85.Ashour(2008)B"/>
      <sheetName val="96.Wang(2016)"/>
      <sheetName val="2.Huang(2001)1.5m_group"/>
      <sheetName val="Cho(2001)"/>
      <sheetName val="Country"/>
      <sheetName val="5,25,50,100mm"/>
      <sheetName val="diagram02"/>
      <sheetName val="LoadScat_.25_"/>
      <sheetName val="LoadCompar"/>
      <sheetName val="LoadCompar02"/>
      <sheetName val="LoadCompar_Sand"/>
      <sheetName val="LoadCompar_Clay"/>
      <sheetName val="LoadDistri"/>
      <sheetName val="LoadDistri_AU"/>
      <sheetName val="LoadDistri_AU_Sand"/>
      <sheetName val="LoadDistri_AU_Clay"/>
      <sheetName val="DeflCompar"/>
      <sheetName val="DeflCompar_Sand"/>
      <sheetName val="DeflCompar_Clay"/>
      <sheetName val="DeflDistri_AU_Sand"/>
      <sheetName val="DeflDistri_AU_Clay"/>
      <sheetName val="SALLOPDist"/>
      <sheetName val="Casenumber_SC"/>
      <sheetName val="PoE_y.25"/>
      <sheetName val="PoE_y.25_sand"/>
      <sheetName val="PoE_y.25_clay"/>
      <sheetName val="PoE_y.5"/>
      <sheetName val="PoE_y.5_sand"/>
      <sheetName val="PoE_y.5_clay"/>
      <sheetName val="PoE_y1"/>
      <sheetName val="PoE_y1_sand"/>
      <sheetName val="PoE_y1_clay"/>
      <sheetName val="PoE_y2"/>
      <sheetName val="PoE_y2_sand"/>
      <sheetName val="PoE_y2_clay"/>
      <sheetName val="PoE_SALLOP_ult"/>
      <sheetName val="ExtraSyn"/>
      <sheetName val="DeflScatter_sand"/>
      <sheetName val="DeflScatter_clay"/>
      <sheetName val="DeflScatter_sand_AU"/>
      <sheetName val="PUP_Hou10%_sand"/>
      <sheetName val="PUP_Hou25%_sand"/>
      <sheetName val="PUP_Hou33%_sand"/>
      <sheetName val="PUP_Hou50%_sand"/>
      <sheetName val="DeflScatter_clay_AU"/>
      <sheetName val="PUP_Hou10%_clay"/>
      <sheetName val="PUP_Hou25%_clay"/>
      <sheetName val="PUP_Hou33%_clay"/>
      <sheetName val="PUP_Hou50%_clay"/>
      <sheetName val="LB_Distri"/>
    </sheetNames>
    <sheetDataSet>
      <sheetData sheetId="0" refreshError="1"/>
      <sheetData sheetId="1" refreshError="1"/>
      <sheetData sheetId="2" refreshError="1"/>
      <sheetData sheetId="3" refreshError="1"/>
      <sheetData sheetId="4" refreshError="1">
        <row r="3">
          <cell r="A3">
            <v>0</v>
          </cell>
          <cell r="D3">
            <v>0</v>
          </cell>
        </row>
        <row r="4">
          <cell r="A4">
            <v>1.76</v>
          </cell>
          <cell r="D4">
            <v>197.29</v>
          </cell>
        </row>
        <row r="5">
          <cell r="A5">
            <v>5.2789999999999999</v>
          </cell>
          <cell r="D5">
            <v>481.63</v>
          </cell>
        </row>
        <row r="6">
          <cell r="A6">
            <v>9.2379999999999995</v>
          </cell>
          <cell r="D6">
            <v>678.92</v>
          </cell>
        </row>
        <row r="7">
          <cell r="A7">
            <v>14.736000000000001</v>
          </cell>
          <cell r="D7">
            <v>870.41</v>
          </cell>
        </row>
        <row r="8">
          <cell r="A8">
            <v>23.533999999999999</v>
          </cell>
          <cell r="D8">
            <v>1183.75</v>
          </cell>
        </row>
        <row r="9">
          <cell r="A9">
            <v>34.970999999999997</v>
          </cell>
          <cell r="D9">
            <v>1456.48</v>
          </cell>
        </row>
        <row r="10">
          <cell r="A10">
            <v>59.384</v>
          </cell>
          <cell r="D10">
            <v>1903.29</v>
          </cell>
        </row>
        <row r="11">
          <cell r="A11">
            <v>67.081999999999994</v>
          </cell>
          <cell r="D11">
            <v>2036.75</v>
          </cell>
        </row>
        <row r="12">
          <cell r="A12">
            <v>82.486999999999995</v>
          </cell>
          <cell r="D12">
            <v>2413.9299999999998</v>
          </cell>
        </row>
        <row r="13">
          <cell r="A13">
            <v>96.114000000000004</v>
          </cell>
          <cell r="D13">
            <v>2564.8000000000002</v>
          </cell>
        </row>
        <row r="14">
          <cell r="A14">
            <v>109.09099999999999</v>
          </cell>
          <cell r="D14">
            <v>2704.06</v>
          </cell>
        </row>
        <row r="15">
          <cell r="A15">
            <v>127.786</v>
          </cell>
          <cell r="D15">
            <v>2936.17</v>
          </cell>
        </row>
      </sheetData>
      <sheetData sheetId="5" refreshError="1">
        <row r="3">
          <cell r="A3">
            <v>0</v>
          </cell>
          <cell r="D3">
            <v>0</v>
          </cell>
        </row>
        <row r="4">
          <cell r="A4">
            <v>1.847</v>
          </cell>
          <cell r="D4">
            <v>94.35</v>
          </cell>
        </row>
        <row r="5">
          <cell r="A5">
            <v>6.8540000000000001</v>
          </cell>
          <cell r="D5">
            <v>192.92</v>
          </cell>
        </row>
        <row r="6">
          <cell r="A6">
            <v>12.308</v>
          </cell>
          <cell r="D6">
            <v>283.11</v>
          </cell>
        </row>
        <row r="7">
          <cell r="A7">
            <v>34.479999999999997</v>
          </cell>
          <cell r="D7">
            <v>430.01</v>
          </cell>
        </row>
        <row r="8">
          <cell r="A8">
            <v>46.241</v>
          </cell>
          <cell r="D8">
            <v>501.37</v>
          </cell>
        </row>
        <row r="9">
          <cell r="A9">
            <v>60.256999999999998</v>
          </cell>
          <cell r="D9">
            <v>568.55999999999995</v>
          </cell>
        </row>
        <row r="10">
          <cell r="A10">
            <v>106.346</v>
          </cell>
          <cell r="D10">
            <v>734.5</v>
          </cell>
        </row>
        <row r="11">
          <cell r="A11">
            <v>171.792</v>
          </cell>
          <cell r="D11">
            <v>806.23</v>
          </cell>
        </row>
        <row r="12">
          <cell r="A12">
            <v>294.976</v>
          </cell>
          <cell r="D12">
            <v>863.7</v>
          </cell>
        </row>
      </sheetData>
      <sheetData sheetId="6" refreshError="1">
        <row r="3">
          <cell r="A3">
            <v>0</v>
          </cell>
          <cell r="D3">
            <v>0</v>
          </cell>
        </row>
        <row r="4">
          <cell r="A4">
            <v>1.4393</v>
          </cell>
          <cell r="D4">
            <v>13.09</v>
          </cell>
        </row>
        <row r="5">
          <cell r="A5">
            <v>3.7747000000000002</v>
          </cell>
          <cell r="D5">
            <v>26.67</v>
          </cell>
        </row>
        <row r="6">
          <cell r="A6">
            <v>12.3081</v>
          </cell>
          <cell r="D6">
            <v>53.19</v>
          </cell>
        </row>
        <row r="7">
          <cell r="A7">
            <v>13.342599999999999</v>
          </cell>
          <cell r="D7">
            <v>53.21</v>
          </cell>
        </row>
        <row r="8">
          <cell r="A8">
            <v>18.712700000000002</v>
          </cell>
          <cell r="D8">
            <v>66.599999999999994</v>
          </cell>
        </row>
        <row r="9">
          <cell r="A9">
            <v>25.806999999999999</v>
          </cell>
          <cell r="D9">
            <v>79.790000000000006</v>
          </cell>
        </row>
        <row r="10">
          <cell r="A10">
            <v>34.2804</v>
          </cell>
          <cell r="D10">
            <v>93.48</v>
          </cell>
        </row>
        <row r="11">
          <cell r="A11"/>
          <cell r="D11"/>
        </row>
        <row r="12">
          <cell r="A12"/>
          <cell r="D12"/>
        </row>
      </sheetData>
      <sheetData sheetId="7" refreshError="1">
        <row r="3">
          <cell r="A3">
            <v>0</v>
          </cell>
          <cell r="D3">
            <v>0</v>
          </cell>
        </row>
        <row r="4">
          <cell r="A4">
            <v>1.6754</v>
          </cell>
          <cell r="D4">
            <v>17.850000000000001</v>
          </cell>
        </row>
        <row r="5">
          <cell r="A5">
            <v>6.1295000000000002</v>
          </cell>
          <cell r="D5">
            <v>35.799999999999997</v>
          </cell>
        </row>
        <row r="6">
          <cell r="A6">
            <v>12.0465</v>
          </cell>
          <cell r="D6">
            <v>52.84</v>
          </cell>
        </row>
        <row r="7">
          <cell r="A7">
            <v>18.474799999999998</v>
          </cell>
          <cell r="D7">
            <v>71.34</v>
          </cell>
        </row>
        <row r="8">
          <cell r="A8">
            <v>31.4085</v>
          </cell>
          <cell r="D8">
            <v>97.77</v>
          </cell>
        </row>
        <row r="9">
          <cell r="A9">
            <v>32.871200000000002</v>
          </cell>
          <cell r="D9">
            <v>97.34</v>
          </cell>
        </row>
        <row r="10">
          <cell r="A10">
            <v>34.551299999999998</v>
          </cell>
          <cell r="D10">
            <v>102.21</v>
          </cell>
        </row>
        <row r="11">
          <cell r="A11">
            <v>36.743600000000001</v>
          </cell>
          <cell r="D11">
            <v>106.13</v>
          </cell>
        </row>
        <row r="12">
          <cell r="A12">
            <v>38.131300000000003</v>
          </cell>
          <cell r="D12">
            <v>110.99</v>
          </cell>
        </row>
      </sheetData>
      <sheetData sheetId="8" refreshError="1">
        <row r="3">
          <cell r="A3">
            <v>0</v>
          </cell>
          <cell r="D3">
            <v>0</v>
          </cell>
        </row>
        <row r="4">
          <cell r="A4">
            <v>0.4304</v>
          </cell>
          <cell r="D4">
            <v>5.0199999999999996</v>
          </cell>
        </row>
        <row r="5">
          <cell r="A5">
            <v>1.7262999999999999</v>
          </cell>
          <cell r="D5">
            <v>13.39</v>
          </cell>
        </row>
        <row r="6">
          <cell r="A6">
            <v>4.3209</v>
          </cell>
          <cell r="D6">
            <v>26.3</v>
          </cell>
        </row>
        <row r="7">
          <cell r="A7">
            <v>7.9276999999999997</v>
          </cell>
          <cell r="D7">
            <v>39.950000000000003</v>
          </cell>
        </row>
        <row r="8">
          <cell r="A8">
            <v>12.258100000000001</v>
          </cell>
          <cell r="D8">
            <v>53.13</v>
          </cell>
        </row>
        <row r="9">
          <cell r="A9">
            <v>12.909000000000001</v>
          </cell>
          <cell r="D9">
            <v>53.38</v>
          </cell>
        </row>
        <row r="10">
          <cell r="A10">
            <v>17.383900000000001</v>
          </cell>
          <cell r="D10">
            <v>66.790000000000006</v>
          </cell>
        </row>
        <row r="11">
          <cell r="A11">
            <v>23.956600000000002</v>
          </cell>
          <cell r="D11">
            <v>80</v>
          </cell>
        </row>
        <row r="12">
          <cell r="A12">
            <v>31.252600000000001</v>
          </cell>
          <cell r="D12">
            <v>93.21</v>
          </cell>
        </row>
        <row r="13">
          <cell r="A13">
            <v>36.094900000000003</v>
          </cell>
          <cell r="D13">
            <v>98.76</v>
          </cell>
        </row>
        <row r="14">
          <cell r="A14">
            <v>36.600900000000003</v>
          </cell>
          <cell r="D14">
            <v>99.24</v>
          </cell>
        </row>
      </sheetData>
      <sheetData sheetId="9" refreshError="1">
        <row r="3">
          <cell r="A3">
            <v>0</v>
          </cell>
          <cell r="D3">
            <v>0</v>
          </cell>
        </row>
        <row r="4">
          <cell r="A4">
            <v>0.43169999999999997</v>
          </cell>
          <cell r="D4">
            <v>10.48</v>
          </cell>
        </row>
        <row r="5">
          <cell r="A5">
            <v>1.2949999999999999</v>
          </cell>
          <cell r="D5">
            <v>18.59</v>
          </cell>
        </row>
        <row r="6">
          <cell r="A6">
            <v>5.9711999999999996</v>
          </cell>
          <cell r="D6">
            <v>37.21</v>
          </cell>
        </row>
        <row r="7">
          <cell r="A7">
            <v>11.5108</v>
          </cell>
          <cell r="D7">
            <v>55.38</v>
          </cell>
        </row>
        <row r="8">
          <cell r="A8">
            <v>17.697800000000001</v>
          </cell>
          <cell r="D8">
            <v>72.59</v>
          </cell>
        </row>
        <row r="9">
          <cell r="A9">
            <v>21.295000000000002</v>
          </cell>
          <cell r="D9">
            <v>82.63</v>
          </cell>
        </row>
        <row r="10">
          <cell r="A10">
            <v>30.071899999999999</v>
          </cell>
          <cell r="D10">
            <v>100.83</v>
          </cell>
        </row>
        <row r="11">
          <cell r="A11">
            <v>33.525199999999998</v>
          </cell>
          <cell r="D11">
            <v>105.16</v>
          </cell>
        </row>
        <row r="12">
          <cell r="A12">
            <v>35.827300000000001</v>
          </cell>
          <cell r="D12">
            <v>109</v>
          </cell>
        </row>
        <row r="13">
          <cell r="A13">
            <v>37.050400000000003</v>
          </cell>
          <cell r="D13">
            <v>114.25</v>
          </cell>
        </row>
      </sheetData>
      <sheetData sheetId="10" refreshError="1">
        <row r="3">
          <cell r="A3">
            <v>0</v>
          </cell>
          <cell r="D3">
            <v>0</v>
          </cell>
        </row>
        <row r="4">
          <cell r="A4">
            <v>3.5792000000000002</v>
          </cell>
          <cell r="D4">
            <v>30.93</v>
          </cell>
        </row>
        <row r="5">
          <cell r="A5">
            <v>10.670500000000001</v>
          </cell>
          <cell r="D5">
            <v>54.23</v>
          </cell>
        </row>
        <row r="6">
          <cell r="A6">
            <v>22.142299999999999</v>
          </cell>
          <cell r="D6">
            <v>76.680000000000007</v>
          </cell>
        </row>
        <row r="7">
          <cell r="A7">
            <v>32.190800000000003</v>
          </cell>
          <cell r="D7">
            <v>99.09</v>
          </cell>
        </row>
        <row r="8">
          <cell r="A8">
            <v>48.260399999999997</v>
          </cell>
          <cell r="D8">
            <v>122.13</v>
          </cell>
        </row>
        <row r="9">
          <cell r="A9">
            <v>50.341200000000001</v>
          </cell>
          <cell r="D9">
            <v>121.7</v>
          </cell>
        </row>
      </sheetData>
      <sheetData sheetId="11" refreshError="1">
        <row r="3">
          <cell r="A3">
            <v>0</v>
          </cell>
          <cell r="D3">
            <v>0</v>
          </cell>
        </row>
        <row r="4">
          <cell r="A4">
            <v>0.20480000000000001</v>
          </cell>
          <cell r="D4">
            <v>7.1992000000000003</v>
          </cell>
        </row>
        <row r="5">
          <cell r="A5">
            <v>1.3018000000000001</v>
          </cell>
          <cell r="D5">
            <v>31.206299999999999</v>
          </cell>
        </row>
        <row r="6">
          <cell r="A6">
            <v>4.7481999999999998</v>
          </cell>
          <cell r="D6">
            <v>53.8309</v>
          </cell>
        </row>
        <row r="7">
          <cell r="A7">
            <v>8.6778999999999993</v>
          </cell>
          <cell r="D7">
            <v>77.426299999999998</v>
          </cell>
        </row>
        <row r="8">
          <cell r="A8">
            <v>9.3690999999999995</v>
          </cell>
          <cell r="D8">
            <v>76.483699999999999</v>
          </cell>
        </row>
        <row r="9">
          <cell r="A9">
            <v>21.305099999999999</v>
          </cell>
          <cell r="D9">
            <v>121.854</v>
          </cell>
        </row>
      </sheetData>
      <sheetData sheetId="12" refreshError="1">
        <row r="3">
          <cell r="A3">
            <v>0</v>
          </cell>
          <cell r="D3">
            <v>0</v>
          </cell>
        </row>
        <row r="4">
          <cell r="A4">
            <v>3.0303</v>
          </cell>
          <cell r="D4">
            <v>29.02</v>
          </cell>
        </row>
        <row r="5">
          <cell r="A5">
            <v>4.1077000000000004</v>
          </cell>
          <cell r="D5">
            <v>30.97</v>
          </cell>
        </row>
        <row r="6">
          <cell r="A6">
            <v>6.3973000000000004</v>
          </cell>
          <cell r="D6">
            <v>45.97</v>
          </cell>
        </row>
        <row r="7">
          <cell r="A7">
            <v>18.8552</v>
          </cell>
          <cell r="D7">
            <v>90.08</v>
          </cell>
        </row>
        <row r="8">
          <cell r="A8">
            <v>22.222200000000001</v>
          </cell>
          <cell r="D8">
            <v>112.83</v>
          </cell>
        </row>
        <row r="9">
          <cell r="A9">
            <v>35.286200000000001</v>
          </cell>
          <cell r="D9">
            <v>135.69</v>
          </cell>
        </row>
      </sheetData>
      <sheetData sheetId="13" refreshError="1">
        <row r="3">
          <cell r="A3">
            <v>0</v>
          </cell>
          <cell r="D3">
            <v>0</v>
          </cell>
        </row>
        <row r="4">
          <cell r="A4">
            <v>5.7657999999999994E-2</v>
          </cell>
          <cell r="D4">
            <v>26</v>
          </cell>
        </row>
        <row r="5">
          <cell r="A5">
            <v>2.6255980000000001</v>
          </cell>
          <cell r="D5">
            <v>112</v>
          </cell>
        </row>
        <row r="6">
          <cell r="A6">
            <v>4.7076359999999999</v>
          </cell>
          <cell r="D6">
            <v>156</v>
          </cell>
        </row>
        <row r="7">
          <cell r="A7">
            <v>5.9349639999999999</v>
          </cell>
          <cell r="D7">
            <v>178</v>
          </cell>
        </row>
        <row r="8">
          <cell r="A8">
            <v>12.333477999999999</v>
          </cell>
          <cell r="D8">
            <v>268</v>
          </cell>
        </row>
        <row r="9">
          <cell r="A9">
            <v>16.965167999999998</v>
          </cell>
          <cell r="D9">
            <v>290</v>
          </cell>
        </row>
      </sheetData>
      <sheetData sheetId="14" refreshError="1">
        <row r="3">
          <cell r="A3">
            <v>0</v>
          </cell>
          <cell r="D3">
            <v>0</v>
          </cell>
        </row>
        <row r="4">
          <cell r="A4">
            <v>5.2163979999999999</v>
          </cell>
          <cell r="D4">
            <v>134.11388123999998</v>
          </cell>
        </row>
        <row r="5">
          <cell r="A5">
            <v>7.5600560000000003</v>
          </cell>
          <cell r="D5">
            <v>156.2704730296</v>
          </cell>
        </row>
        <row r="6">
          <cell r="A6">
            <v>10.55878</v>
          </cell>
          <cell r="D6">
            <v>201.17082186000002</v>
          </cell>
        </row>
        <row r="7">
          <cell r="A7">
            <v>12.82192</v>
          </cell>
          <cell r="D7">
            <v>222.74469662000001</v>
          </cell>
        </row>
        <row r="8">
          <cell r="A8">
            <v>21.760179999999998</v>
          </cell>
          <cell r="D8">
            <v>245.48400543919999</v>
          </cell>
        </row>
        <row r="9">
          <cell r="A9">
            <v>24.3459</v>
          </cell>
          <cell r="D9">
            <v>268.22776247999997</v>
          </cell>
        </row>
      </sheetData>
      <sheetData sheetId="15" refreshError="1">
        <row r="3">
          <cell r="A3">
            <v>0</v>
          </cell>
          <cell r="D3">
            <v>0</v>
          </cell>
        </row>
        <row r="4">
          <cell r="A4">
            <v>1.7348199999999998</v>
          </cell>
          <cell r="D4">
            <v>9.1677847176</v>
          </cell>
        </row>
        <row r="5">
          <cell r="A5">
            <v>2.8016199999999998</v>
          </cell>
          <cell r="D5">
            <v>13.7539011872</v>
          </cell>
        </row>
        <row r="6">
          <cell r="A6">
            <v>4.554219999999999</v>
          </cell>
          <cell r="D6">
            <v>18.3355694352</v>
          </cell>
        </row>
        <row r="7">
          <cell r="A7">
            <v>11.089639999999999</v>
          </cell>
          <cell r="D7">
            <v>31.2398602968</v>
          </cell>
        </row>
        <row r="8">
          <cell r="A8">
            <v>21.35632</v>
          </cell>
          <cell r="D8">
            <v>44.820280841600002</v>
          </cell>
        </row>
        <row r="9">
          <cell r="A9">
            <v>35.059620000000002</v>
          </cell>
          <cell r="D9">
            <v>58.405149608000002</v>
          </cell>
        </row>
        <row r="10">
          <cell r="A10">
            <v>45.341539999999995</v>
          </cell>
          <cell r="D10">
            <v>67.234869484000001</v>
          </cell>
        </row>
        <row r="11">
          <cell r="A11">
            <v>63.464440000000003</v>
          </cell>
          <cell r="D11">
            <v>80.303744544800011</v>
          </cell>
        </row>
      </sheetData>
      <sheetData sheetId="16" refreshError="1">
        <row r="3">
          <cell r="A3">
            <v>0</v>
          </cell>
          <cell r="D3">
            <v>0</v>
          </cell>
        </row>
        <row r="4">
          <cell r="A4">
            <v>3.9392860000000001</v>
          </cell>
          <cell r="D4">
            <v>12.9576695208</v>
          </cell>
        </row>
        <row r="5">
          <cell r="A5">
            <v>8.6697819999999997</v>
          </cell>
          <cell r="D5">
            <v>26.1688876728</v>
          </cell>
        </row>
        <row r="6">
          <cell r="A6">
            <v>14.388083999999997</v>
          </cell>
          <cell r="D6">
            <v>40.647848980799999</v>
          </cell>
        </row>
        <row r="7">
          <cell r="A7">
            <v>18.531078000000001</v>
          </cell>
          <cell r="D7">
            <v>49.6065672832</v>
          </cell>
        </row>
        <row r="8">
          <cell r="A8">
            <v>27.807665999999998</v>
          </cell>
          <cell r="D8">
            <v>67.061388841600007</v>
          </cell>
        </row>
        <row r="9">
          <cell r="A9">
            <v>41.431972000000002</v>
          </cell>
          <cell r="D9">
            <v>88.768710249600005</v>
          </cell>
        </row>
        <row r="10">
          <cell r="A10">
            <v>50.915315999999997</v>
          </cell>
          <cell r="D10">
            <v>100.24957019919999</v>
          </cell>
        </row>
      </sheetData>
      <sheetData sheetId="17" refreshError="1">
        <row r="3">
          <cell r="A3">
            <v>0</v>
          </cell>
          <cell r="D3">
            <v>0</v>
          </cell>
        </row>
        <row r="4">
          <cell r="A4">
            <v>0.26873200000000003</v>
          </cell>
          <cell r="D4">
            <v>62.230620184000003</v>
          </cell>
        </row>
        <row r="5">
          <cell r="A5">
            <v>1.0650219999999999</v>
          </cell>
          <cell r="D5">
            <v>103.63021861520001</v>
          </cell>
        </row>
        <row r="6">
          <cell r="A6">
            <v>2.6349959999999997</v>
          </cell>
          <cell r="D6">
            <v>158.25882808480003</v>
          </cell>
        </row>
        <row r="7">
          <cell r="A7">
            <v>3.1856679999999997</v>
          </cell>
          <cell r="D7">
            <v>165.58949728159999</v>
          </cell>
        </row>
        <row r="8">
          <cell r="A8">
            <v>4.5145960000000001</v>
          </cell>
          <cell r="D8">
            <v>192.0786569096</v>
          </cell>
        </row>
        <row r="9">
          <cell r="A9">
            <v>6.9425819999999998</v>
          </cell>
          <cell r="D9">
            <v>230.2666393456</v>
          </cell>
        </row>
        <row r="10">
          <cell r="A10">
            <v>9.3731080000000002</v>
          </cell>
          <cell r="D10">
            <v>271.41713736720004</v>
          </cell>
        </row>
        <row r="11">
          <cell r="A11">
            <v>12.239243999999999</v>
          </cell>
          <cell r="D11">
            <v>312.50536028640005</v>
          </cell>
        </row>
        <row r="12">
          <cell r="A12">
            <v>15.538703999999999</v>
          </cell>
          <cell r="D12">
            <v>350.5598960744</v>
          </cell>
        </row>
        <row r="13">
          <cell r="A13">
            <v>19.602957999999997</v>
          </cell>
          <cell r="D13">
            <v>391.46574190799998</v>
          </cell>
        </row>
        <row r="14">
          <cell r="A14">
            <v>23.12162</v>
          </cell>
          <cell r="D14">
            <v>430.97039793760001</v>
          </cell>
        </row>
        <row r="15">
          <cell r="A15">
            <v>28.171139999999998</v>
          </cell>
          <cell r="D15">
            <v>477.66338007280001</v>
          </cell>
        </row>
        <row r="16">
          <cell r="A16">
            <v>32.670241999999995</v>
          </cell>
          <cell r="D16">
            <v>517.02124478960002</v>
          </cell>
        </row>
        <row r="17">
          <cell r="A17">
            <v>38.478713999999997</v>
          </cell>
          <cell r="D17">
            <v>559.15035156320005</v>
          </cell>
        </row>
        <row r="18">
          <cell r="A18">
            <v>48.788573999999997</v>
          </cell>
          <cell r="D18">
            <v>643.59983863920002</v>
          </cell>
        </row>
        <row r="19">
          <cell r="A19">
            <v>60.59449399999999</v>
          </cell>
          <cell r="D19">
            <v>692.2411418352001</v>
          </cell>
        </row>
        <row r="20">
          <cell r="A20">
            <v>81.672937999999988</v>
          </cell>
          <cell r="D20">
            <v>755.80178027760007</v>
          </cell>
        </row>
      </sheetData>
      <sheetData sheetId="18" refreshError="1"/>
      <sheetData sheetId="19" refreshError="1">
        <row r="3">
          <cell r="A3">
            <v>0</v>
          </cell>
          <cell r="D3">
            <v>0</v>
          </cell>
        </row>
        <row r="4">
          <cell r="A4">
            <v>8.8899999999999993E-2</v>
          </cell>
          <cell r="D4">
            <v>22.241108000000001</v>
          </cell>
        </row>
        <row r="5">
          <cell r="A5">
            <v>1.2953999999999999</v>
          </cell>
          <cell r="D5">
            <v>88.982224886400004</v>
          </cell>
        </row>
        <row r="6">
          <cell r="A6">
            <v>2.7685999999999997</v>
          </cell>
          <cell r="D6">
            <v>133.47778555120001</v>
          </cell>
        </row>
        <row r="7">
          <cell r="A7">
            <v>5.1815999999999995</v>
          </cell>
          <cell r="D7">
            <v>176.9991856856</v>
          </cell>
        </row>
        <row r="8">
          <cell r="A8">
            <v>8.4581999999999997</v>
          </cell>
          <cell r="D8">
            <v>223.7499947016</v>
          </cell>
        </row>
        <row r="9">
          <cell r="A9">
            <v>11.8872</v>
          </cell>
          <cell r="D9">
            <v>264.05088239759999</v>
          </cell>
        </row>
        <row r="10">
          <cell r="A10">
            <v>17.145</v>
          </cell>
          <cell r="D10">
            <v>310.79724319200005</v>
          </cell>
        </row>
        <row r="11">
          <cell r="A11">
            <v>22.402799999999999</v>
          </cell>
          <cell r="D11">
            <v>357.548052208</v>
          </cell>
        </row>
        <row r="12">
          <cell r="A12">
            <v>28.752799999999997</v>
          </cell>
          <cell r="D12">
            <v>401.39417251919997</v>
          </cell>
        </row>
        <row r="13">
          <cell r="A13">
            <v>36.575999999999993</v>
          </cell>
          <cell r="D13">
            <v>444.59974892000002</v>
          </cell>
        </row>
        <row r="14">
          <cell r="A14">
            <v>48.640999999999998</v>
          </cell>
          <cell r="D14">
            <v>489.73140527360005</v>
          </cell>
        </row>
        <row r="15">
          <cell r="A15">
            <v>102.43820000000001</v>
          </cell>
          <cell r="D15">
            <v>535.67708617999995</v>
          </cell>
        </row>
        <row r="16">
          <cell r="A16">
            <v>128.6764</v>
          </cell>
          <cell r="D16">
            <v>576.51620868960003</v>
          </cell>
        </row>
        <row r="17">
          <cell r="A17">
            <v>163.4744</v>
          </cell>
          <cell r="D17">
            <v>623.52946278000002</v>
          </cell>
        </row>
        <row r="18">
          <cell r="A18">
            <v>174.72659999999999</v>
          </cell>
          <cell r="D18">
            <v>649.21794251999995</v>
          </cell>
        </row>
        <row r="19">
          <cell r="A19">
            <v>188.01079999999999</v>
          </cell>
          <cell r="D19">
            <v>674.57280564000007</v>
          </cell>
        </row>
      </sheetData>
      <sheetData sheetId="20" refreshError="1"/>
      <sheetData sheetId="21" refreshError="1">
        <row r="3">
          <cell r="A3">
            <v>0</v>
          </cell>
          <cell r="D3">
            <v>0</v>
          </cell>
        </row>
        <row r="4">
          <cell r="A4">
            <v>0.37591999999999998</v>
          </cell>
          <cell r="D4">
            <v>6.5833679680000001</v>
          </cell>
        </row>
        <row r="5">
          <cell r="A5">
            <v>2.0827999999999998</v>
          </cell>
          <cell r="D5">
            <v>16.636348784000003</v>
          </cell>
        </row>
        <row r="6">
          <cell r="A6">
            <v>3.0886399999999998</v>
          </cell>
          <cell r="D6">
            <v>20.105961632</v>
          </cell>
        </row>
        <row r="7">
          <cell r="A7">
            <v>7.0815199999999994</v>
          </cell>
          <cell r="D7">
            <v>30.114460231999999</v>
          </cell>
        </row>
        <row r="8">
          <cell r="A8">
            <v>9.7332799999999988</v>
          </cell>
          <cell r="D8">
            <v>35.318879504000002</v>
          </cell>
        </row>
        <row r="9">
          <cell r="A9">
            <v>14.05128</v>
          </cell>
          <cell r="D9">
            <v>45.060484808000005</v>
          </cell>
        </row>
        <row r="10">
          <cell r="A10">
            <v>20.622259999999997</v>
          </cell>
          <cell r="D10">
            <v>50.220421863999995</v>
          </cell>
        </row>
        <row r="11">
          <cell r="A11">
            <v>25.654</v>
          </cell>
          <cell r="D11">
            <v>68.013308264000003</v>
          </cell>
        </row>
        <row r="12">
          <cell r="A12">
            <v>36.149279999999997</v>
          </cell>
          <cell r="D12">
            <v>73.484620832000004</v>
          </cell>
        </row>
        <row r="13">
          <cell r="A13">
            <v>48.341279999999998</v>
          </cell>
          <cell r="D13">
            <v>87.807894383999994</v>
          </cell>
        </row>
        <row r="14">
          <cell r="A14">
            <v>82.892899999999997</v>
          </cell>
          <cell r="D14">
            <v>121.65886076000001</v>
          </cell>
        </row>
      </sheetData>
      <sheetData sheetId="22" refreshError="1">
        <row r="3">
          <cell r="A3">
            <v>0</v>
          </cell>
          <cell r="D3">
            <v>0</v>
          </cell>
        </row>
        <row r="4">
          <cell r="A4">
            <v>2.5153620000000001</v>
          </cell>
          <cell r="D4">
            <v>45.967922014400003</v>
          </cell>
        </row>
        <row r="5">
          <cell r="A5">
            <v>5.5239919999999998</v>
          </cell>
          <cell r="D5">
            <v>72.234670562400012</v>
          </cell>
        </row>
        <row r="6">
          <cell r="A6">
            <v>11.075923999999999</v>
          </cell>
          <cell r="D6">
            <v>108.35422995440001</v>
          </cell>
        </row>
        <row r="7">
          <cell r="A7">
            <v>16.484092</v>
          </cell>
          <cell r="D7">
            <v>123.6739051448</v>
          </cell>
        </row>
        <row r="8">
          <cell r="A8">
            <v>22.821137999999998</v>
          </cell>
          <cell r="D8">
            <v>175.11313972719998</v>
          </cell>
        </row>
        <row r="9">
          <cell r="A9">
            <v>30.597093999999998</v>
          </cell>
          <cell r="D9">
            <v>221.0810617416</v>
          </cell>
        </row>
        <row r="10">
          <cell r="A10">
            <v>41.402762000000003</v>
          </cell>
          <cell r="D10">
            <v>265.95472124240001</v>
          </cell>
        </row>
        <row r="11">
          <cell r="A11">
            <v>63.361569999999993</v>
          </cell>
          <cell r="D11">
            <v>318.48821833840003</v>
          </cell>
        </row>
      </sheetData>
      <sheetData sheetId="23" refreshError="1">
        <row r="3">
          <cell r="A3">
            <v>0</v>
          </cell>
          <cell r="D3">
            <v>0</v>
          </cell>
        </row>
        <row r="4">
          <cell r="A4">
            <v>2.1965919999999999</v>
          </cell>
          <cell r="D4">
            <v>45.967922014400003</v>
          </cell>
        </row>
        <row r="5">
          <cell r="A5">
            <v>4.2486579999999998</v>
          </cell>
          <cell r="D5">
            <v>72.234670562400012</v>
          </cell>
        </row>
        <row r="6">
          <cell r="A6">
            <v>9.0050620000000006</v>
          </cell>
          <cell r="D6">
            <v>106.1612567056</v>
          </cell>
        </row>
        <row r="7">
          <cell r="A7">
            <v>14.569439999999998</v>
          </cell>
          <cell r="D7">
            <v>125.86243017200002</v>
          </cell>
        </row>
        <row r="8">
          <cell r="A8">
            <v>21.54682</v>
          </cell>
          <cell r="D8">
            <v>174.01887721360001</v>
          </cell>
        </row>
        <row r="9">
          <cell r="A9">
            <v>27.250389999999999</v>
          </cell>
          <cell r="D9">
            <v>219.986799228</v>
          </cell>
        </row>
        <row r="10">
          <cell r="A10">
            <v>35.505389999999998</v>
          </cell>
          <cell r="D10">
            <v>264.86045872879998</v>
          </cell>
        </row>
        <row r="11">
          <cell r="A11">
            <v>48.536097999999996</v>
          </cell>
          <cell r="D11">
            <v>318.48821833840003</v>
          </cell>
        </row>
      </sheetData>
      <sheetData sheetId="24" refreshError="1">
        <row r="3">
          <cell r="A3">
            <v>0</v>
          </cell>
          <cell r="D3">
            <v>0</v>
          </cell>
        </row>
        <row r="4">
          <cell r="A4">
            <v>7.7000099999999989</v>
          </cell>
          <cell r="D4">
            <v>89.956385416800003</v>
          </cell>
        </row>
        <row r="5">
          <cell r="A5">
            <v>12.7</v>
          </cell>
          <cell r="D5">
            <v>134.51866940560001</v>
          </cell>
        </row>
        <row r="6">
          <cell r="A6">
            <v>18.50009</v>
          </cell>
          <cell r="D6">
            <v>179.08540161599998</v>
          </cell>
        </row>
        <row r="7">
          <cell r="A7">
            <v>26.200099999999999</v>
          </cell>
          <cell r="D7">
            <v>223.64768560479999</v>
          </cell>
        </row>
        <row r="8">
          <cell r="A8">
            <v>37.100002000000003</v>
          </cell>
          <cell r="D8">
            <v>269.03733881120002</v>
          </cell>
        </row>
        <row r="9">
          <cell r="A9">
            <v>59.099957999999994</v>
          </cell>
          <cell r="D9">
            <v>322.68289130720001</v>
          </cell>
        </row>
      </sheetData>
      <sheetData sheetId="25" refreshError="1">
        <row r="3">
          <cell r="A3">
            <v>0</v>
          </cell>
          <cell r="D3">
            <v>0</v>
          </cell>
        </row>
        <row r="4">
          <cell r="A4">
            <v>11.476989999999999</v>
          </cell>
          <cell r="D4">
            <v>91.139612362400001</v>
          </cell>
        </row>
        <row r="5">
          <cell r="A5">
            <v>18.913602000000001</v>
          </cell>
          <cell r="D5">
            <v>134.61653028080002</v>
          </cell>
        </row>
        <row r="6">
          <cell r="A6">
            <v>33.038795999999998</v>
          </cell>
          <cell r="D6">
            <v>178.93416208159999</v>
          </cell>
        </row>
        <row r="7">
          <cell r="A7">
            <v>53.369717999999999</v>
          </cell>
          <cell r="D7">
            <v>221.5748143392</v>
          </cell>
        </row>
        <row r="8">
          <cell r="A8">
            <v>56.664605999999999</v>
          </cell>
          <cell r="D8">
            <v>223.24734566080002</v>
          </cell>
        </row>
      </sheetData>
      <sheetData sheetId="26" refreshError="1">
        <row r="3">
          <cell r="A3">
            <v>0</v>
          </cell>
          <cell r="D3">
            <v>0</v>
          </cell>
        </row>
        <row r="4">
          <cell r="A4">
            <v>6.0279280000000002</v>
          </cell>
          <cell r="D4">
            <v>44.015152731999997</v>
          </cell>
        </row>
        <row r="5">
          <cell r="A5">
            <v>13.662913999999999</v>
          </cell>
          <cell r="D5">
            <v>88.7286762552</v>
          </cell>
        </row>
        <row r="6">
          <cell r="A6">
            <v>21.791675999999999</v>
          </cell>
          <cell r="D6">
            <v>134.13167412640001</v>
          </cell>
        </row>
        <row r="7">
          <cell r="A7">
            <v>35.485577999999997</v>
          </cell>
          <cell r="D7">
            <v>178.20465373919998</v>
          </cell>
        </row>
        <row r="8">
          <cell r="A8">
            <v>68.436744000000004</v>
          </cell>
          <cell r="D8">
            <v>267.08012130719999</v>
          </cell>
        </row>
        <row r="9">
          <cell r="A9">
            <v>86.591393999999994</v>
          </cell>
          <cell r="D9">
            <v>297.44813017040002</v>
          </cell>
        </row>
      </sheetData>
      <sheetData sheetId="27" refreshError="1">
        <row r="3">
          <cell r="A3">
            <v>0</v>
          </cell>
          <cell r="D3">
            <v>0</v>
          </cell>
        </row>
        <row r="4">
          <cell r="A4">
            <v>1.1100000000000001</v>
          </cell>
          <cell r="D4">
            <v>3.391</v>
          </cell>
        </row>
        <row r="5">
          <cell r="A5">
            <v>3.4849999999999999</v>
          </cell>
          <cell r="D5">
            <v>7.1779999999999999</v>
          </cell>
        </row>
        <row r="6">
          <cell r="A6">
            <v>6.7770000000000001</v>
          </cell>
          <cell r="D6">
            <v>11.132</v>
          </cell>
        </row>
        <row r="7">
          <cell r="A7">
            <v>9.9529999999999994</v>
          </cell>
          <cell r="D7">
            <v>15.029</v>
          </cell>
        </row>
        <row r="8">
          <cell r="A8">
            <v>13.36</v>
          </cell>
          <cell r="D8">
            <v>19.04</v>
          </cell>
        </row>
        <row r="9">
          <cell r="A9">
            <v>15.842000000000001</v>
          </cell>
          <cell r="D9">
            <v>22.538</v>
          </cell>
        </row>
        <row r="10">
          <cell r="A10">
            <v>24.242999999999999</v>
          </cell>
          <cell r="D10">
            <v>30.148</v>
          </cell>
        </row>
        <row r="11">
          <cell r="A11">
            <v>30.925000000000001</v>
          </cell>
          <cell r="D11">
            <v>37.423000000000002</v>
          </cell>
        </row>
        <row r="12">
          <cell r="A12">
            <v>37.866999999999997</v>
          </cell>
          <cell r="D12">
            <v>46.02</v>
          </cell>
        </row>
        <row r="13">
          <cell r="A13">
            <v>45.359000000000002</v>
          </cell>
          <cell r="D13">
            <v>53.75</v>
          </cell>
        </row>
        <row r="14">
          <cell r="A14">
            <v>55.256</v>
          </cell>
          <cell r="D14">
            <v>61.75</v>
          </cell>
        </row>
      </sheetData>
      <sheetData sheetId="28" refreshError="1">
        <row r="3">
          <cell r="A3">
            <v>0</v>
          </cell>
          <cell r="D3">
            <v>0</v>
          </cell>
        </row>
        <row r="4">
          <cell r="A4">
            <v>1.5</v>
          </cell>
          <cell r="D4">
            <v>33.4</v>
          </cell>
        </row>
        <row r="5">
          <cell r="A5">
            <v>4.8999999999999995</v>
          </cell>
          <cell r="D5">
            <v>76.45</v>
          </cell>
        </row>
        <row r="6">
          <cell r="A6">
            <v>11.299999999999999</v>
          </cell>
          <cell r="D6">
            <v>116.85</v>
          </cell>
        </row>
        <row r="7">
          <cell r="A7">
            <v>20.5</v>
          </cell>
          <cell r="D7">
            <v>177.45</v>
          </cell>
        </row>
        <row r="8">
          <cell r="A8">
            <v>26.1</v>
          </cell>
          <cell r="D8">
            <v>202.91</v>
          </cell>
        </row>
        <row r="9">
          <cell r="A9">
            <v>40</v>
          </cell>
          <cell r="D9">
            <v>249.42</v>
          </cell>
        </row>
        <row r="10">
          <cell r="A10">
            <v>64.900000000000006</v>
          </cell>
          <cell r="D10">
            <v>287.07</v>
          </cell>
        </row>
        <row r="11">
          <cell r="A11">
            <v>101.8</v>
          </cell>
          <cell r="D11">
            <v>317.60000000000002</v>
          </cell>
        </row>
        <row r="12">
          <cell r="A12"/>
          <cell r="D12"/>
        </row>
        <row r="13">
          <cell r="A13"/>
          <cell r="D13" t="str">
            <v>l</v>
          </cell>
        </row>
        <row r="14">
          <cell r="A14"/>
          <cell r="D14"/>
        </row>
      </sheetData>
      <sheetData sheetId="29" refreshError="1">
        <row r="3">
          <cell r="A3">
            <v>0</v>
          </cell>
          <cell r="D3">
            <v>0</v>
          </cell>
        </row>
        <row r="4">
          <cell r="A4">
            <v>1.5</v>
          </cell>
          <cell r="D4">
            <v>44.42</v>
          </cell>
        </row>
        <row r="5">
          <cell r="A5">
            <v>5.2</v>
          </cell>
          <cell r="D5">
            <v>90.57</v>
          </cell>
        </row>
        <row r="6">
          <cell r="A6">
            <v>11.299999999999999</v>
          </cell>
          <cell r="D6">
            <v>134.9</v>
          </cell>
        </row>
        <row r="7">
          <cell r="A7">
            <v>18.3</v>
          </cell>
          <cell r="D7">
            <v>179.21</v>
          </cell>
        </row>
        <row r="8">
          <cell r="A8">
            <v>26.200000000000003</v>
          </cell>
          <cell r="D8">
            <v>222.61</v>
          </cell>
        </row>
        <row r="9">
          <cell r="A9">
            <v>40.099999999999994</v>
          </cell>
          <cell r="D9">
            <v>267.68</v>
          </cell>
        </row>
        <row r="10">
          <cell r="A10">
            <v>65.100000000000009</v>
          </cell>
          <cell r="D10">
            <v>310.76</v>
          </cell>
        </row>
        <row r="11">
          <cell r="A11">
            <v>102</v>
          </cell>
          <cell r="D11">
            <v>333.17</v>
          </cell>
        </row>
      </sheetData>
      <sheetData sheetId="30" refreshError="1">
        <row r="3">
          <cell r="A3">
            <v>0</v>
          </cell>
          <cell r="D3">
            <v>0</v>
          </cell>
        </row>
        <row r="4">
          <cell r="A4">
            <v>5.0999999999999996</v>
          </cell>
          <cell r="D4">
            <v>136.52000000000001</v>
          </cell>
        </row>
        <row r="5">
          <cell r="A5">
            <v>9.1999999999999993</v>
          </cell>
          <cell r="D5">
            <v>273.04000000000002</v>
          </cell>
        </row>
        <row r="6">
          <cell r="A6">
            <v>13.299999999999999</v>
          </cell>
          <cell r="D6">
            <v>401.53</v>
          </cell>
        </row>
        <row r="7">
          <cell r="A7">
            <v>17.100000000000001</v>
          </cell>
          <cell r="D7">
            <v>530.02</v>
          </cell>
        </row>
        <row r="8">
          <cell r="A8">
            <v>18.55</v>
          </cell>
          <cell r="D8">
            <v>578.20000000000005</v>
          </cell>
        </row>
        <row r="9">
          <cell r="A9">
            <v>19.990000000000002</v>
          </cell>
          <cell r="D9">
            <v>623.71</v>
          </cell>
        </row>
      </sheetData>
      <sheetData sheetId="31" refreshError="1">
        <row r="3">
          <cell r="A3">
            <v>0</v>
          </cell>
          <cell r="D3">
            <v>0</v>
          </cell>
        </row>
        <row r="4">
          <cell r="A4">
            <v>4.6399999999999997</v>
          </cell>
          <cell r="D4">
            <v>132.352</v>
          </cell>
        </row>
        <row r="5">
          <cell r="A5">
            <v>9.0399999999999991</v>
          </cell>
          <cell r="D5">
            <v>267.06299999999999</v>
          </cell>
        </row>
        <row r="6">
          <cell r="A6">
            <v>13.19</v>
          </cell>
          <cell r="D6">
            <v>399.40699999999998</v>
          </cell>
        </row>
        <row r="7">
          <cell r="A7">
            <v>17.09</v>
          </cell>
          <cell r="D7">
            <v>534.11099999999999</v>
          </cell>
        </row>
        <row r="8">
          <cell r="A8">
            <v>18.559999999999999</v>
          </cell>
          <cell r="D8">
            <v>579.01400000000001</v>
          </cell>
        </row>
        <row r="9">
          <cell r="A9">
            <v>20.27</v>
          </cell>
          <cell r="D9">
            <v>623.92100000000005</v>
          </cell>
        </row>
        <row r="10">
          <cell r="A10">
            <v>21.98</v>
          </cell>
          <cell r="D10">
            <v>666.46600000000001</v>
          </cell>
        </row>
        <row r="11">
          <cell r="A11">
            <v>23.689999999999998</v>
          </cell>
          <cell r="D11">
            <v>711.37300000000005</v>
          </cell>
        </row>
        <row r="12">
          <cell r="A12">
            <v>25.41</v>
          </cell>
          <cell r="D12">
            <v>753.91800000000001</v>
          </cell>
        </row>
        <row r="13">
          <cell r="A13">
            <v>27.369999999999997</v>
          </cell>
          <cell r="D13">
            <v>801.19100000000003</v>
          </cell>
        </row>
        <row r="14">
          <cell r="A14">
            <v>29.57</v>
          </cell>
          <cell r="D14">
            <v>846.10599999999999</v>
          </cell>
        </row>
        <row r="15">
          <cell r="A15">
            <v>31.53</v>
          </cell>
          <cell r="D15">
            <v>891.01700000000005</v>
          </cell>
        </row>
        <row r="16">
          <cell r="A16">
            <v>33.99</v>
          </cell>
          <cell r="D16">
            <v>935.93499999999995</v>
          </cell>
        </row>
        <row r="17">
          <cell r="A17">
            <v>34.96</v>
          </cell>
          <cell r="D17">
            <v>978.46900000000005</v>
          </cell>
        </row>
      </sheetData>
      <sheetData sheetId="32" refreshError="1">
        <row r="3">
          <cell r="A3">
            <v>0</v>
          </cell>
          <cell r="D3">
            <v>0</v>
          </cell>
        </row>
        <row r="4">
          <cell r="A4">
            <v>3.1244999999999998E-2</v>
          </cell>
          <cell r="D4">
            <v>13.274910999999999</v>
          </cell>
        </row>
        <row r="5">
          <cell r="A5">
            <v>9.4242999999999993E-2</v>
          </cell>
          <cell r="D5">
            <v>22.125598</v>
          </cell>
        </row>
        <row r="6">
          <cell r="A6">
            <v>0.204679</v>
          </cell>
          <cell r="D6">
            <v>30.977124</v>
          </cell>
        </row>
        <row r="7">
          <cell r="A7">
            <v>0.40990300000000002</v>
          </cell>
          <cell r="D7">
            <v>42.927678999999998</v>
          </cell>
        </row>
        <row r="8">
          <cell r="A8">
            <v>0.61521599999999999</v>
          </cell>
          <cell r="D8">
            <v>51.780884</v>
          </cell>
        </row>
        <row r="9">
          <cell r="A9">
            <v>0.86800500000000003</v>
          </cell>
          <cell r="D9">
            <v>59.307495000000003</v>
          </cell>
        </row>
        <row r="10">
          <cell r="A10">
            <v>1.168207</v>
          </cell>
          <cell r="D10">
            <v>67.719900999999993</v>
          </cell>
        </row>
        <row r="11">
          <cell r="A11">
            <v>1.468459</v>
          </cell>
          <cell r="D11">
            <v>74.362395000000006</v>
          </cell>
        </row>
        <row r="12">
          <cell r="A12">
            <v>1.8477760000000001</v>
          </cell>
          <cell r="D12">
            <v>81.006287</v>
          </cell>
        </row>
        <row r="13">
          <cell r="A13">
            <v>2.1955040000000001</v>
          </cell>
          <cell r="D13">
            <v>86.322185000000005</v>
          </cell>
        </row>
        <row r="14">
          <cell r="A14">
            <v>2.6064720000000001</v>
          </cell>
          <cell r="D14">
            <v>92.081680000000006</v>
          </cell>
        </row>
        <row r="15">
          <cell r="A15">
            <v>3.143967</v>
          </cell>
          <cell r="D15">
            <v>96.958457999999993</v>
          </cell>
        </row>
        <row r="16">
          <cell r="A16">
            <v>3.6182479999999999</v>
          </cell>
          <cell r="D16">
            <v>100.506681</v>
          </cell>
        </row>
        <row r="17">
          <cell r="A17">
            <v>4.1399559999999997</v>
          </cell>
          <cell r="D17">
            <v>104.498222</v>
          </cell>
        </row>
        <row r="18">
          <cell r="A18">
            <v>4.8513909999999996</v>
          </cell>
          <cell r="D18">
            <v>109.378079</v>
          </cell>
        </row>
        <row r="19">
          <cell r="A19">
            <v>5.6735150000000001</v>
          </cell>
          <cell r="D19">
            <v>114.259894</v>
          </cell>
        </row>
        <row r="20">
          <cell r="A20">
            <v>6.7169939999999997</v>
          </cell>
          <cell r="D20">
            <v>120.030584</v>
          </cell>
        </row>
        <row r="21">
          <cell r="A21">
            <v>8.2980300000000007</v>
          </cell>
          <cell r="D21">
            <v>128.46566100000001</v>
          </cell>
        </row>
        <row r="22">
          <cell r="A22">
            <v>9.800065</v>
          </cell>
          <cell r="D22">
            <v>134.68694600000001</v>
          </cell>
        </row>
        <row r="23">
          <cell r="A23">
            <v>10.859406999999999</v>
          </cell>
          <cell r="D23">
            <v>138.68800300000001</v>
          </cell>
        </row>
        <row r="24">
          <cell r="A24">
            <v>12.266629</v>
          </cell>
          <cell r="D24">
            <v>142.69521700000001</v>
          </cell>
        </row>
        <row r="25">
          <cell r="A25">
            <v>14.084958</v>
          </cell>
          <cell r="D25">
            <v>147.59466399999999</v>
          </cell>
        </row>
        <row r="26">
          <cell r="A26">
            <v>15.002060999999999</v>
          </cell>
          <cell r="D26">
            <v>148.938332</v>
          </cell>
        </row>
        <row r="27">
          <cell r="A27">
            <v>16.709802</v>
          </cell>
          <cell r="D27">
            <v>150.29599300000001</v>
          </cell>
        </row>
        <row r="28">
          <cell r="A28">
            <v>18.860326000000001</v>
          </cell>
          <cell r="D28">
            <v>150.776534</v>
          </cell>
        </row>
        <row r="29">
          <cell r="A29">
            <v>20.631330999999999</v>
          </cell>
          <cell r="D29">
            <v>151.692837</v>
          </cell>
        </row>
        <row r="30">
          <cell r="A30">
            <v>22.497236999999998</v>
          </cell>
          <cell r="D30">
            <v>151.72586200000001</v>
          </cell>
        </row>
        <row r="31">
          <cell r="A31">
            <v>24.979842000000001</v>
          </cell>
          <cell r="D31">
            <v>151.769802</v>
          </cell>
        </row>
      </sheetData>
      <sheetData sheetId="33" refreshError="1">
        <row r="3">
          <cell r="A3">
            <v>0</v>
          </cell>
          <cell r="D3">
            <v>0</v>
          </cell>
        </row>
        <row r="4">
          <cell r="A4">
            <v>3.1334000000000001E-2</v>
          </cell>
          <cell r="D4">
            <v>10.177562</v>
          </cell>
        </row>
        <row r="5">
          <cell r="A5">
            <v>9.4242999999999993E-2</v>
          </cell>
          <cell r="D5">
            <v>22.125598</v>
          </cell>
        </row>
        <row r="6">
          <cell r="A6">
            <v>0.25204100000000002</v>
          </cell>
          <cell r="D6">
            <v>33.632834000000003</v>
          </cell>
        </row>
        <row r="7">
          <cell r="A7">
            <v>0.425703</v>
          </cell>
          <cell r="D7">
            <v>43.370437000000003</v>
          </cell>
        </row>
        <row r="8">
          <cell r="A8">
            <v>0.536215</v>
          </cell>
          <cell r="D8">
            <v>49.567093</v>
          </cell>
        </row>
        <row r="9">
          <cell r="A9">
            <v>0.78901699999999997</v>
          </cell>
          <cell r="D9">
            <v>56.651224999999997</v>
          </cell>
        </row>
        <row r="10">
          <cell r="A10">
            <v>1.0733809999999999</v>
          </cell>
          <cell r="D10">
            <v>65.948308999999995</v>
          </cell>
        </row>
        <row r="11">
          <cell r="A11">
            <v>1.610698</v>
          </cell>
          <cell r="D11">
            <v>77.019784000000001</v>
          </cell>
        </row>
        <row r="12">
          <cell r="A12">
            <v>2.0374530000000002</v>
          </cell>
          <cell r="D12">
            <v>83.664516000000006</v>
          </cell>
        </row>
        <row r="13">
          <cell r="A13">
            <v>2.4009689999999999</v>
          </cell>
          <cell r="D13">
            <v>89.865650000000002</v>
          </cell>
        </row>
        <row r="14">
          <cell r="A14">
            <v>3.0175019999999999</v>
          </cell>
          <cell r="D14">
            <v>95.628783999999996</v>
          </cell>
        </row>
        <row r="15">
          <cell r="A15">
            <v>3.3652310000000001</v>
          </cell>
          <cell r="D15">
            <v>100.944682</v>
          </cell>
        </row>
        <row r="16">
          <cell r="A16">
            <v>3.649772</v>
          </cell>
          <cell r="D16">
            <v>104.047068</v>
          </cell>
        </row>
        <row r="17">
          <cell r="A17">
            <v>4.0924160000000001</v>
          </cell>
          <cell r="D17">
            <v>108.03721</v>
          </cell>
        </row>
        <row r="18">
          <cell r="A18">
            <v>4.6457240000000004</v>
          </cell>
          <cell r="D18">
            <v>112.914267</v>
          </cell>
        </row>
        <row r="19">
          <cell r="A19">
            <v>5.4045969999999999</v>
          </cell>
          <cell r="D19">
            <v>117.794963</v>
          </cell>
        </row>
        <row r="20">
          <cell r="A20">
            <v>6.5112629999999996</v>
          </cell>
          <cell r="D20">
            <v>125.77916500000001</v>
          </cell>
        </row>
        <row r="21">
          <cell r="A21">
            <v>7.7128560000000004</v>
          </cell>
          <cell r="D21">
            <v>131.99513200000001</v>
          </cell>
        </row>
        <row r="22">
          <cell r="A22">
            <v>8.8986490000000007</v>
          </cell>
          <cell r="D22">
            <v>137.76834199999999</v>
          </cell>
        </row>
        <row r="23">
          <cell r="A23">
            <v>10.195144000000001</v>
          </cell>
          <cell r="D23">
            <v>143.101032</v>
          </cell>
        </row>
        <row r="24">
          <cell r="A24">
            <v>11.523301999999999</v>
          </cell>
          <cell r="D24">
            <v>147.10684599999999</v>
          </cell>
        </row>
        <row r="25">
          <cell r="A25">
            <v>12.724959</v>
          </cell>
          <cell r="D25">
            <v>151.110422</v>
          </cell>
        </row>
        <row r="26">
          <cell r="A26">
            <v>14.084781</v>
          </cell>
          <cell r="D26">
            <v>153.78936100000001</v>
          </cell>
        </row>
        <row r="27">
          <cell r="A27">
            <v>15.665969</v>
          </cell>
          <cell r="D27">
            <v>156.91469699999999</v>
          </cell>
        </row>
        <row r="28">
          <cell r="A28">
            <v>17.199719000000002</v>
          </cell>
          <cell r="D28">
            <v>160.03919300000001</v>
          </cell>
        </row>
        <row r="29">
          <cell r="A29">
            <v>18.496303000000001</v>
          </cell>
          <cell r="D29">
            <v>162.27453499999999</v>
          </cell>
        </row>
        <row r="30">
          <cell r="A30">
            <v>19.966788999999999</v>
          </cell>
          <cell r="D30">
            <v>165.84039000000001</v>
          </cell>
        </row>
        <row r="31">
          <cell r="A31">
            <v>20.710001999999999</v>
          </cell>
          <cell r="D31">
            <v>165.41106500000001</v>
          </cell>
        </row>
        <row r="32">
          <cell r="A32">
            <v>21.469014999999999</v>
          </cell>
          <cell r="D32">
            <v>165.424499</v>
          </cell>
        </row>
        <row r="33">
          <cell r="A33">
            <v>23.12933</v>
          </cell>
          <cell r="D33">
            <v>166.338843</v>
          </cell>
        </row>
        <row r="34">
          <cell r="A34">
            <v>24.979398</v>
          </cell>
          <cell r="D34">
            <v>167.25654499999999</v>
          </cell>
        </row>
      </sheetData>
      <sheetData sheetId="34" refreshError="1">
        <row r="3">
          <cell r="A3">
            <v>0</v>
          </cell>
          <cell r="D3">
            <v>0</v>
          </cell>
        </row>
        <row r="4">
          <cell r="A4">
            <v>3.1144000000000002E-2</v>
          </cell>
          <cell r="D4">
            <v>16.814737999999998</v>
          </cell>
        </row>
        <row r="5">
          <cell r="A5">
            <v>0.12575500000000001</v>
          </cell>
          <cell r="D5">
            <v>26.108463</v>
          </cell>
        </row>
        <row r="6">
          <cell r="A6">
            <v>0.23619100000000001</v>
          </cell>
          <cell r="D6">
            <v>34.959989</v>
          </cell>
        </row>
        <row r="7">
          <cell r="A7">
            <v>0.37829000000000002</v>
          </cell>
          <cell r="D7">
            <v>42.484641000000003</v>
          </cell>
        </row>
        <row r="8">
          <cell r="A8">
            <v>0.48880200000000001</v>
          </cell>
          <cell r="D8">
            <v>48.681297000000001</v>
          </cell>
        </row>
        <row r="9">
          <cell r="A9">
            <v>0.69407700000000006</v>
          </cell>
          <cell r="D9">
            <v>58.861938000000002</v>
          </cell>
        </row>
        <row r="10">
          <cell r="A10">
            <v>0.94681499999999996</v>
          </cell>
          <cell r="D10">
            <v>68.158462</v>
          </cell>
        </row>
        <row r="11">
          <cell r="A11">
            <v>1.104765</v>
          </cell>
          <cell r="D11">
            <v>74.355957000000004</v>
          </cell>
        </row>
        <row r="12">
          <cell r="A12">
            <v>1.4049290000000001</v>
          </cell>
          <cell r="D12">
            <v>84.095799</v>
          </cell>
        </row>
        <row r="13">
          <cell r="A13">
            <v>1.673556</v>
          </cell>
          <cell r="D13">
            <v>90.737733000000006</v>
          </cell>
        </row>
        <row r="14">
          <cell r="A14">
            <v>2.0054599999999998</v>
          </cell>
          <cell r="D14">
            <v>96.495829000000001</v>
          </cell>
        </row>
        <row r="15">
          <cell r="A15">
            <v>2.353189</v>
          </cell>
          <cell r="D15">
            <v>101.81172599999999</v>
          </cell>
        </row>
        <row r="16">
          <cell r="A16">
            <v>2.811582</v>
          </cell>
          <cell r="D16">
            <v>108.01454</v>
          </cell>
        </row>
        <row r="17">
          <cell r="A17">
            <v>3.3965019999999999</v>
          </cell>
          <cell r="D17">
            <v>113.334636</v>
          </cell>
        </row>
        <row r="18">
          <cell r="A18">
            <v>4.0446609999999996</v>
          </cell>
          <cell r="D18">
            <v>119.09832900000001</v>
          </cell>
        </row>
        <row r="19">
          <cell r="A19">
            <v>4.7244450000000002</v>
          </cell>
          <cell r="D19">
            <v>124.862583</v>
          </cell>
        </row>
        <row r="20">
          <cell r="A20">
            <v>5.973363</v>
          </cell>
          <cell r="D20">
            <v>135.06169499999999</v>
          </cell>
        </row>
        <row r="21">
          <cell r="A21">
            <v>7.8073269999999999</v>
          </cell>
          <cell r="D21">
            <v>146.15611999999999</v>
          </cell>
        </row>
        <row r="22">
          <cell r="A22">
            <v>10.431867</v>
          </cell>
          <cell r="D22">
            <v>159.47693000000001</v>
          </cell>
        </row>
        <row r="23">
          <cell r="A23">
            <v>11.14334</v>
          </cell>
          <cell r="D23">
            <v>163.02935099999999</v>
          </cell>
        </row>
        <row r="24">
          <cell r="A24">
            <v>12.819303</v>
          </cell>
          <cell r="D24">
            <v>169.69619299999999</v>
          </cell>
        </row>
        <row r="25">
          <cell r="A25">
            <v>14.163287</v>
          </cell>
          <cell r="D25">
            <v>173.25980899999999</v>
          </cell>
        </row>
        <row r="26">
          <cell r="A26">
            <v>16.313659000000001</v>
          </cell>
          <cell r="D26">
            <v>179.05009000000001</v>
          </cell>
        </row>
        <row r="27">
          <cell r="A27">
            <v>18.748622999999998</v>
          </cell>
          <cell r="D27">
            <v>186.172845</v>
          </cell>
        </row>
        <row r="28">
          <cell r="A28">
            <v>20.472075</v>
          </cell>
          <cell r="D28">
            <v>191.07061300000001</v>
          </cell>
        </row>
        <row r="29">
          <cell r="A29">
            <v>22.163914999999999</v>
          </cell>
          <cell r="D29">
            <v>195.52534299999999</v>
          </cell>
        </row>
        <row r="30">
          <cell r="A30">
            <v>23.555337000000002</v>
          </cell>
          <cell r="D30">
            <v>199.089799</v>
          </cell>
        </row>
        <row r="31">
          <cell r="A31">
            <v>24.946784999999998</v>
          </cell>
          <cell r="D31">
            <v>201.76929799999999</v>
          </cell>
        </row>
      </sheetData>
      <sheetData sheetId="35" refreshError="1">
        <row r="3">
          <cell r="A3">
            <v>0</v>
          </cell>
          <cell r="D3">
            <v>0</v>
          </cell>
        </row>
        <row r="4">
          <cell r="A4">
            <v>1.5509E-2</v>
          </cell>
          <cell r="D4">
            <v>10.619761</v>
          </cell>
        </row>
        <row r="5">
          <cell r="A5">
            <v>9.4052999999999998E-2</v>
          </cell>
          <cell r="D5">
            <v>28.762772999999999</v>
          </cell>
        </row>
        <row r="6">
          <cell r="A6">
            <v>0.14118700000000001</v>
          </cell>
          <cell r="D6">
            <v>39.383094</v>
          </cell>
        </row>
        <row r="7">
          <cell r="A7">
            <v>0.21993499999999999</v>
          </cell>
          <cell r="D7">
            <v>50.446452999999998</v>
          </cell>
        </row>
        <row r="8">
          <cell r="A8">
            <v>0.361869</v>
          </cell>
          <cell r="D8">
            <v>63.723323000000001</v>
          </cell>
        </row>
        <row r="9">
          <cell r="A9">
            <v>0.50387999999999999</v>
          </cell>
          <cell r="D9">
            <v>74.345321999999996</v>
          </cell>
        </row>
        <row r="10">
          <cell r="A10">
            <v>0.72487900000000005</v>
          </cell>
          <cell r="D10">
            <v>87.623592000000002</v>
          </cell>
        </row>
        <row r="11">
          <cell r="A11">
            <v>0.96170299999999997</v>
          </cell>
          <cell r="D11">
            <v>100.45966300000001</v>
          </cell>
        </row>
        <row r="12">
          <cell r="A12">
            <v>1.1985779999999999</v>
          </cell>
          <cell r="D12">
            <v>111.52582</v>
          </cell>
        </row>
        <row r="13">
          <cell r="A13">
            <v>1.435478</v>
          </cell>
          <cell r="D13">
            <v>121.707021</v>
          </cell>
        </row>
        <row r="14">
          <cell r="A14">
            <v>1.7513909999999999</v>
          </cell>
          <cell r="D14">
            <v>133.65953400000001</v>
          </cell>
        </row>
        <row r="15">
          <cell r="A15">
            <v>2.051555</v>
          </cell>
          <cell r="D15">
            <v>143.39937599999999</v>
          </cell>
        </row>
        <row r="16">
          <cell r="A16">
            <v>2.3676210000000002</v>
          </cell>
          <cell r="D16">
            <v>150.04214899999999</v>
          </cell>
        </row>
        <row r="17">
          <cell r="A17">
            <v>2.6994859999999998</v>
          </cell>
          <cell r="D17">
            <v>157.12768</v>
          </cell>
        </row>
        <row r="18">
          <cell r="A18">
            <v>3.0946530000000001</v>
          </cell>
          <cell r="D18">
            <v>162.44441699999999</v>
          </cell>
        </row>
        <row r="19">
          <cell r="A19">
            <v>3.5056590000000001</v>
          </cell>
          <cell r="D19">
            <v>166.87647799999999</v>
          </cell>
        </row>
        <row r="20">
          <cell r="A20">
            <v>3.964064</v>
          </cell>
          <cell r="D20">
            <v>172.63681299999999</v>
          </cell>
        </row>
        <row r="21">
          <cell r="A21">
            <v>4.5173839999999998</v>
          </cell>
          <cell r="D21">
            <v>177.071392</v>
          </cell>
        </row>
        <row r="22">
          <cell r="A22">
            <v>5.2762330000000004</v>
          </cell>
          <cell r="D22">
            <v>182.83704499999999</v>
          </cell>
        </row>
        <row r="23">
          <cell r="A23">
            <v>6.0351189999999999</v>
          </cell>
          <cell r="D23">
            <v>187.275262</v>
          </cell>
        </row>
        <row r="24">
          <cell r="A24">
            <v>6.7782299999999998</v>
          </cell>
          <cell r="D24">
            <v>190.38576499999999</v>
          </cell>
        </row>
        <row r="25">
          <cell r="A25">
            <v>7.8217720000000002</v>
          </cell>
          <cell r="D25">
            <v>193.944064</v>
          </cell>
        </row>
        <row r="26">
          <cell r="A26">
            <v>8.8020870000000002</v>
          </cell>
          <cell r="D26">
            <v>196.616286</v>
          </cell>
        </row>
        <row r="27">
          <cell r="A27">
            <v>9.8456159999999997</v>
          </cell>
          <cell r="D27">
            <v>200.617063</v>
          </cell>
        </row>
        <row r="28">
          <cell r="A28">
            <v>11.04726</v>
          </cell>
          <cell r="D28">
            <v>205.06311700000001</v>
          </cell>
        </row>
        <row r="29">
          <cell r="A29">
            <v>12.628385</v>
          </cell>
          <cell r="D29">
            <v>210.400845</v>
          </cell>
        </row>
        <row r="30">
          <cell r="A30">
            <v>13.956543</v>
          </cell>
          <cell r="D30">
            <v>214.40665899999999</v>
          </cell>
        </row>
        <row r="31">
          <cell r="A31">
            <v>15.268876000000001</v>
          </cell>
          <cell r="D31">
            <v>218.85467199999999</v>
          </cell>
        </row>
        <row r="32">
          <cell r="A32">
            <v>17.419222999999999</v>
          </cell>
          <cell r="D32">
            <v>225.529911</v>
          </cell>
        </row>
        <row r="33">
          <cell r="A33">
            <v>19.079411</v>
          </cell>
          <cell r="D33">
            <v>230.86903799999999</v>
          </cell>
        </row>
        <row r="34">
          <cell r="A34">
            <v>20.265255</v>
          </cell>
          <cell r="D34">
            <v>234.872333</v>
          </cell>
        </row>
        <row r="35">
          <cell r="A35">
            <v>21.087443</v>
          </cell>
          <cell r="D35">
            <v>237.54175699999999</v>
          </cell>
        </row>
        <row r="36">
          <cell r="A36">
            <v>22.067784</v>
          </cell>
          <cell r="D36">
            <v>239.32902300000001</v>
          </cell>
        </row>
        <row r="37">
          <cell r="A37">
            <v>24.929856999999998</v>
          </cell>
          <cell r="D37">
            <v>240.70711499999999</v>
          </cell>
        </row>
      </sheetData>
      <sheetData sheetId="36" refreshError="1">
        <row r="3">
          <cell r="A3">
            <v>0</v>
          </cell>
          <cell r="D3">
            <v>0</v>
          </cell>
        </row>
        <row r="4">
          <cell r="A4">
            <v>1.5027E-2</v>
          </cell>
          <cell r="D4">
            <v>27.433938999999999</v>
          </cell>
        </row>
        <row r="5">
          <cell r="A5">
            <v>3.0574E-2</v>
          </cell>
          <cell r="D5">
            <v>36.726264999999998</v>
          </cell>
        </row>
        <row r="6">
          <cell r="A6">
            <v>0.17240800000000001</v>
          </cell>
          <cell r="D6">
            <v>53.542962000000003</v>
          </cell>
        </row>
        <row r="7">
          <cell r="A7">
            <v>0.23530400000000001</v>
          </cell>
          <cell r="D7">
            <v>65.933475000000001</v>
          </cell>
        </row>
        <row r="8">
          <cell r="A8">
            <v>0.39306400000000002</v>
          </cell>
          <cell r="D8">
            <v>78.768146999999999</v>
          </cell>
        </row>
        <row r="9">
          <cell r="A9">
            <v>0.61403799999999997</v>
          </cell>
          <cell r="D9">
            <v>92.931372999999994</v>
          </cell>
        </row>
        <row r="10">
          <cell r="A10">
            <v>0.835036</v>
          </cell>
          <cell r="D10">
            <v>106.209642</v>
          </cell>
        </row>
        <row r="11">
          <cell r="A11">
            <v>1.119273</v>
          </cell>
          <cell r="D11">
            <v>119.93151</v>
          </cell>
        </row>
        <row r="12">
          <cell r="A12">
            <v>1.4193739999999999</v>
          </cell>
          <cell r="D12">
            <v>131.88374300000001</v>
          </cell>
        </row>
        <row r="13">
          <cell r="A13">
            <v>1.719563</v>
          </cell>
          <cell r="D13">
            <v>140.73862800000001</v>
          </cell>
        </row>
        <row r="14">
          <cell r="A14">
            <v>2.019765</v>
          </cell>
          <cell r="D14">
            <v>149.15103500000001</v>
          </cell>
        </row>
        <row r="15">
          <cell r="A15">
            <v>2.5095679999999998</v>
          </cell>
          <cell r="D15">
            <v>162.87654000000001</v>
          </cell>
        </row>
        <row r="16">
          <cell r="A16">
            <v>3.015387</v>
          </cell>
          <cell r="D16">
            <v>169.522672</v>
          </cell>
        </row>
        <row r="17">
          <cell r="A17">
            <v>4.0112870000000003</v>
          </cell>
          <cell r="D17">
            <v>180.159785</v>
          </cell>
        </row>
        <row r="18">
          <cell r="A18">
            <v>4.833348</v>
          </cell>
          <cell r="D18">
            <v>187.25399200000001</v>
          </cell>
        </row>
        <row r="19">
          <cell r="A19">
            <v>5.4340820000000001</v>
          </cell>
          <cell r="D19">
            <v>192.57436799999999</v>
          </cell>
        </row>
        <row r="20">
          <cell r="A20">
            <v>6.1297420000000002</v>
          </cell>
          <cell r="D20">
            <v>196.126509</v>
          </cell>
        </row>
        <row r="21">
          <cell r="A21">
            <v>7.0467690000000003</v>
          </cell>
          <cell r="D21">
            <v>200.125047</v>
          </cell>
        </row>
        <row r="22">
          <cell r="A22">
            <v>8.6121060000000007</v>
          </cell>
          <cell r="D22">
            <v>204.577538</v>
          </cell>
        </row>
        <row r="23">
          <cell r="A23">
            <v>10.288107999999999</v>
          </cell>
          <cell r="D23">
            <v>209.916945</v>
          </cell>
        </row>
        <row r="24">
          <cell r="A24">
            <v>11.995735</v>
          </cell>
          <cell r="D24">
            <v>215.256912</v>
          </cell>
        </row>
        <row r="25">
          <cell r="A25">
            <v>13.481983</v>
          </cell>
          <cell r="D25">
            <v>220.59296000000001</v>
          </cell>
        </row>
        <row r="26">
          <cell r="A26">
            <v>15.442627</v>
          </cell>
          <cell r="D26">
            <v>225.49492599999999</v>
          </cell>
        </row>
        <row r="27">
          <cell r="A27">
            <v>17.292556000000001</v>
          </cell>
          <cell r="D27">
            <v>231.27988999999999</v>
          </cell>
        </row>
        <row r="28">
          <cell r="A28">
            <v>18.952745</v>
          </cell>
          <cell r="D28">
            <v>236.61901700000001</v>
          </cell>
        </row>
        <row r="29">
          <cell r="A29">
            <v>20.359967000000001</v>
          </cell>
          <cell r="D29">
            <v>240.62623099999999</v>
          </cell>
        </row>
        <row r="30">
          <cell r="A30">
            <v>22.17841</v>
          </cell>
          <cell r="D30">
            <v>241.543374</v>
          </cell>
        </row>
        <row r="31">
          <cell r="A31">
            <v>24.945619000000001</v>
          </cell>
          <cell r="D31">
            <v>242.47730799999999</v>
          </cell>
        </row>
      </sheetData>
      <sheetData sheetId="37" refreshError="1"/>
      <sheetData sheetId="38" refreshError="1">
        <row r="3">
          <cell r="A3">
            <v>0</v>
          </cell>
          <cell r="D3">
            <v>0</v>
          </cell>
        </row>
        <row r="4">
          <cell r="A4">
            <v>0.75777099999999997</v>
          </cell>
          <cell r="D4">
            <v>9.2738630000000004</v>
          </cell>
        </row>
        <row r="5">
          <cell r="A5">
            <v>1.200658</v>
          </cell>
          <cell r="D5">
            <v>22.405747999999999</v>
          </cell>
        </row>
        <row r="6">
          <cell r="A6">
            <v>1.801587</v>
          </cell>
          <cell r="D6">
            <v>33.222521999999998</v>
          </cell>
        </row>
        <row r="7">
          <cell r="A7">
            <v>3.3363529999999999</v>
          </cell>
          <cell r="D7">
            <v>39.415036000000001</v>
          </cell>
        </row>
        <row r="8">
          <cell r="A8">
            <v>4.5514289999999997</v>
          </cell>
          <cell r="D8">
            <v>52.554375</v>
          </cell>
        </row>
        <row r="9">
          <cell r="A9">
            <v>6.5459040000000002</v>
          </cell>
          <cell r="D9">
            <v>61.067962999999999</v>
          </cell>
        </row>
        <row r="10">
          <cell r="A10">
            <v>8.8456499999999991</v>
          </cell>
          <cell r="D10">
            <v>71.901133999999999</v>
          </cell>
        </row>
        <row r="11">
          <cell r="A11">
            <v>11.147798999999999</v>
          </cell>
          <cell r="D11">
            <v>81.189904999999996</v>
          </cell>
        </row>
        <row r="12">
          <cell r="A12">
            <v>14.376575000000001</v>
          </cell>
          <cell r="D12">
            <v>90.487618999999995</v>
          </cell>
        </row>
        <row r="13">
          <cell r="A13">
            <v>17.295273000000002</v>
          </cell>
          <cell r="D13">
            <v>100.554553</v>
          </cell>
        </row>
        <row r="14">
          <cell r="A14">
            <v>20.677285000000001</v>
          </cell>
          <cell r="D14">
            <v>110.62596000000001</v>
          </cell>
        </row>
        <row r="15">
          <cell r="A15">
            <v>24.522611000000001</v>
          </cell>
          <cell r="D15">
            <v>120.701838</v>
          </cell>
        </row>
        <row r="16">
          <cell r="A16">
            <v>28.212297</v>
          </cell>
          <cell r="D16">
            <v>131.548427</v>
          </cell>
        </row>
        <row r="17">
          <cell r="A17">
            <v>31.444678</v>
          </cell>
          <cell r="D17">
            <v>138.529539</v>
          </cell>
        </row>
        <row r="18">
          <cell r="A18">
            <v>40.830540999999997</v>
          </cell>
          <cell r="D18">
            <v>161.014296</v>
          </cell>
        </row>
        <row r="19">
          <cell r="A19">
            <v>60.876218999999999</v>
          </cell>
          <cell r="D19">
            <v>181.285312</v>
          </cell>
        </row>
        <row r="20">
          <cell r="A20">
            <v>79.716432999999995</v>
          </cell>
          <cell r="D20">
            <v>182.23938200000001</v>
          </cell>
        </row>
        <row r="67">
          <cell r="A67">
            <v>79.716432999999995</v>
          </cell>
          <cell r="B67">
            <v>182.23938200000001</v>
          </cell>
        </row>
      </sheetData>
      <sheetData sheetId="39" refreshError="1">
        <row r="3">
          <cell r="A3">
            <v>0</v>
          </cell>
          <cell r="D3">
            <v>0</v>
          </cell>
        </row>
        <row r="4">
          <cell r="A4">
            <v>2.3975810000000002</v>
          </cell>
          <cell r="D4">
            <v>36.053375000000003</v>
          </cell>
        </row>
        <row r="5">
          <cell r="A5">
            <v>5.0962059999999996</v>
          </cell>
          <cell r="D5">
            <v>81.784818000000001</v>
          </cell>
        </row>
        <row r="6">
          <cell r="A6">
            <v>8.6542250000000003</v>
          </cell>
          <cell r="D6">
            <v>98.422428999999994</v>
          </cell>
        </row>
        <row r="7">
          <cell r="A7">
            <v>10.389663000000001</v>
          </cell>
          <cell r="D7">
            <v>122.79747399999999</v>
          </cell>
        </row>
        <row r="8">
          <cell r="A8">
            <v>13.503831999999999</v>
          </cell>
          <cell r="D8">
            <v>147.10242500000001</v>
          </cell>
        </row>
        <row r="9">
          <cell r="A9">
            <v>20.051134000000001</v>
          </cell>
          <cell r="D9">
            <v>201.81192799999999</v>
          </cell>
        </row>
        <row r="10">
          <cell r="A10">
            <v>26.442098999999999</v>
          </cell>
          <cell r="D10">
            <v>255.00042500000001</v>
          </cell>
        </row>
        <row r="11">
          <cell r="A11">
            <v>34.799402000000001</v>
          </cell>
          <cell r="D11">
            <v>295.85731500000003</v>
          </cell>
        </row>
        <row r="12">
          <cell r="A12">
            <v>43.159849000000001</v>
          </cell>
          <cell r="D12">
            <v>338.24299999999999</v>
          </cell>
        </row>
        <row r="13">
          <cell r="A13">
            <v>59.033006999999998</v>
          </cell>
          <cell r="D13">
            <v>383.30464599999999</v>
          </cell>
        </row>
        <row r="14">
          <cell r="A14">
            <v>76.027911000000003</v>
          </cell>
          <cell r="D14">
            <v>377.85375699999997</v>
          </cell>
        </row>
        <row r="66">
          <cell r="A66">
            <v>76.027911000000003</v>
          </cell>
          <cell r="B66">
            <v>377.85375699999997</v>
          </cell>
        </row>
      </sheetData>
      <sheetData sheetId="40" refreshError="1">
        <row r="3">
          <cell r="A3">
            <v>0</v>
          </cell>
          <cell r="D3">
            <v>0</v>
          </cell>
        </row>
        <row r="4">
          <cell r="A4">
            <v>5.0290140000000001</v>
          </cell>
          <cell r="D4">
            <v>230.76923099999999</v>
          </cell>
        </row>
        <row r="5">
          <cell r="A5">
            <v>9.4777559999999994</v>
          </cell>
          <cell r="D5">
            <v>341.53846199999998</v>
          </cell>
        </row>
        <row r="6">
          <cell r="A6">
            <v>13.539652</v>
          </cell>
          <cell r="D6">
            <v>433.84615400000001</v>
          </cell>
        </row>
        <row r="7">
          <cell r="A7">
            <v>19.535782999999999</v>
          </cell>
          <cell r="D7">
            <v>553.84615399999996</v>
          </cell>
        </row>
        <row r="8">
          <cell r="A8">
            <v>25.145067999999998</v>
          </cell>
          <cell r="D8">
            <v>641.53846199999998</v>
          </cell>
        </row>
        <row r="9">
          <cell r="A9">
            <v>31.528046</v>
          </cell>
          <cell r="D9">
            <v>743.07692299999997</v>
          </cell>
        </row>
        <row r="10">
          <cell r="A10">
            <v>39.264989999999997</v>
          </cell>
          <cell r="D10">
            <v>844.61538499999995</v>
          </cell>
        </row>
        <row r="11">
          <cell r="A11">
            <v>49.129593999999997</v>
          </cell>
          <cell r="D11">
            <v>960</v>
          </cell>
        </row>
        <row r="12">
          <cell r="A12">
            <v>61.121856999999999</v>
          </cell>
          <cell r="D12">
            <v>1066.1538459999999</v>
          </cell>
        </row>
        <row r="13">
          <cell r="A13">
            <v>88.974855000000005</v>
          </cell>
          <cell r="D13">
            <v>1172.3076920000001</v>
          </cell>
        </row>
        <row r="65">
          <cell r="A65">
            <v>88.974855000000005</v>
          </cell>
          <cell r="B65">
            <v>1172.3076920000001</v>
          </cell>
        </row>
      </sheetData>
      <sheetData sheetId="41" refreshError="1">
        <row r="3">
          <cell r="A3">
            <v>0</v>
          </cell>
          <cell r="D3">
            <v>0</v>
          </cell>
        </row>
        <row r="4">
          <cell r="A4">
            <v>1.4884219999999999</v>
          </cell>
          <cell r="D4">
            <v>158.00824399999999</v>
          </cell>
        </row>
        <row r="5">
          <cell r="A5">
            <v>2.9848240000000001</v>
          </cell>
          <cell r="D5">
            <v>293.49357400000002</v>
          </cell>
        </row>
        <row r="6">
          <cell r="A6">
            <v>6.7537570000000002</v>
          </cell>
          <cell r="D6">
            <v>553.37669800000003</v>
          </cell>
        </row>
        <row r="7">
          <cell r="A7">
            <v>9.9954509999999992</v>
          </cell>
          <cell r="D7">
            <v>666.73043800000005</v>
          </cell>
        </row>
        <row r="8">
          <cell r="A8">
            <v>13.060069</v>
          </cell>
          <cell r="D8">
            <v>734.99486899999999</v>
          </cell>
        </row>
        <row r="9">
          <cell r="A9">
            <v>17.065923000000002</v>
          </cell>
          <cell r="D9">
            <v>871.04544599999997</v>
          </cell>
        </row>
        <row r="10">
          <cell r="A10">
            <v>22.403072000000002</v>
          </cell>
          <cell r="D10">
            <v>1063.707672</v>
          </cell>
        </row>
        <row r="11">
          <cell r="A11">
            <v>28.717364</v>
          </cell>
          <cell r="D11">
            <v>1222.8029289999999</v>
          </cell>
        </row>
        <row r="12">
          <cell r="A12">
            <v>39.447518000000002</v>
          </cell>
          <cell r="D12">
            <v>1450.466981</v>
          </cell>
        </row>
        <row r="13">
          <cell r="A13">
            <v>48.609456000000002</v>
          </cell>
          <cell r="D13">
            <v>1745.3519309999999</v>
          </cell>
        </row>
        <row r="14">
          <cell r="A14">
            <v>59.926693</v>
          </cell>
          <cell r="D14">
            <v>1950.623511</v>
          </cell>
        </row>
        <row r="15">
          <cell r="A15">
            <v>85.464669999999998</v>
          </cell>
          <cell r="D15">
            <v>2339.295963</v>
          </cell>
        </row>
        <row r="67">
          <cell r="A67">
            <v>85.464669999999998</v>
          </cell>
          <cell r="B67">
            <v>2339.295963</v>
          </cell>
        </row>
      </sheetData>
      <sheetData sheetId="42" refreshError="1">
        <row r="3">
          <cell r="A3">
            <v>0</v>
          </cell>
          <cell r="D3">
            <v>0</v>
          </cell>
        </row>
        <row r="4">
          <cell r="A4">
            <v>1.6256000000000002</v>
          </cell>
          <cell r="D4">
            <v>162.3600884</v>
          </cell>
        </row>
        <row r="5">
          <cell r="A5">
            <v>2.9210000000000003</v>
          </cell>
          <cell r="D5">
            <v>285.13100456000001</v>
          </cell>
        </row>
        <row r="6">
          <cell r="A6">
            <v>6.2229999999999999</v>
          </cell>
          <cell r="D6">
            <v>474.18042256000001</v>
          </cell>
        </row>
        <row r="7">
          <cell r="A7">
            <v>9.5250000000000004</v>
          </cell>
          <cell r="D7">
            <v>610.29600352</v>
          </cell>
        </row>
        <row r="8">
          <cell r="A8">
            <v>12.471399999999999</v>
          </cell>
          <cell r="D8">
            <v>706.82241224000006</v>
          </cell>
        </row>
        <row r="9">
          <cell r="A9">
            <v>15.7988</v>
          </cell>
          <cell r="D9">
            <v>803.34882096000001</v>
          </cell>
        </row>
        <row r="10">
          <cell r="A10">
            <v>19.1008</v>
          </cell>
          <cell r="D10">
            <v>847.38621480000006</v>
          </cell>
        </row>
        <row r="11">
          <cell r="A11">
            <v>25.069800000000001</v>
          </cell>
          <cell r="D11">
            <v>970.15713096000002</v>
          </cell>
        </row>
        <row r="12">
          <cell r="A12">
            <v>38.1</v>
          </cell>
          <cell r="D12">
            <v>1115.1691551199999</v>
          </cell>
        </row>
        <row r="13">
          <cell r="A13">
            <v>50.8</v>
          </cell>
          <cell r="D13">
            <v>1150.3101057600002</v>
          </cell>
        </row>
        <row r="14">
          <cell r="A14">
            <v>76.2</v>
          </cell>
          <cell r="D14">
            <v>1224.5954064800001</v>
          </cell>
        </row>
        <row r="96">
          <cell r="I96">
            <v>76.2</v>
          </cell>
          <cell r="J96">
            <v>1224.5954064800001</v>
          </cell>
        </row>
      </sheetData>
      <sheetData sheetId="43" refreshError="1"/>
      <sheetData sheetId="44" refreshError="1">
        <row r="3">
          <cell r="A3">
            <v>0</v>
          </cell>
          <cell r="D3">
            <v>0</v>
          </cell>
        </row>
        <row r="4">
          <cell r="A4">
            <v>0.52600000000000002</v>
          </cell>
          <cell r="D4">
            <v>7.4039999999999999</v>
          </cell>
        </row>
        <row r="5">
          <cell r="A5">
            <v>1.5509999999999999</v>
          </cell>
          <cell r="D5">
            <v>11.512</v>
          </cell>
        </row>
        <row r="6">
          <cell r="A6">
            <v>3.3410000000000002</v>
          </cell>
          <cell r="D6">
            <v>16.850000000000001</v>
          </cell>
        </row>
        <row r="7">
          <cell r="A7">
            <v>5.891</v>
          </cell>
          <cell r="D7">
            <v>22.181999999999999</v>
          </cell>
        </row>
        <row r="8">
          <cell r="A8">
            <v>8.8230000000000004</v>
          </cell>
          <cell r="D8">
            <v>27.922999999999998</v>
          </cell>
        </row>
        <row r="9">
          <cell r="A9">
            <v>13.535</v>
          </cell>
          <cell r="D9">
            <v>34.887</v>
          </cell>
        </row>
        <row r="10">
          <cell r="A10">
            <v>19.001000000000001</v>
          </cell>
          <cell r="D10">
            <v>42.256999999999998</v>
          </cell>
        </row>
        <row r="11">
          <cell r="A11">
            <v>29.177</v>
          </cell>
          <cell r="D11">
            <v>50.417000000000002</v>
          </cell>
        </row>
        <row r="12">
          <cell r="A12">
            <v>40.747</v>
          </cell>
          <cell r="D12">
            <v>61.036999999999999</v>
          </cell>
        </row>
        <row r="13">
          <cell r="A13">
            <v>55.109000000000002</v>
          </cell>
          <cell r="D13">
            <v>72.05</v>
          </cell>
        </row>
      </sheetData>
      <sheetData sheetId="45" refreshError="1"/>
      <sheetData sheetId="46" refreshError="1">
        <row r="3">
          <cell r="A3">
            <v>0</v>
          </cell>
          <cell r="D3">
            <v>0</v>
          </cell>
        </row>
        <row r="4">
          <cell r="A4">
            <v>1.7999999999999999E-2</v>
          </cell>
          <cell r="D4">
            <v>3.7</v>
          </cell>
        </row>
        <row r="5">
          <cell r="A5">
            <v>0.13600000000000001</v>
          </cell>
          <cell r="D5">
            <v>7</v>
          </cell>
        </row>
        <row r="6">
          <cell r="A6">
            <v>0.157</v>
          </cell>
          <cell r="D6">
            <v>11.93</v>
          </cell>
        </row>
        <row r="7">
          <cell r="A7">
            <v>0.80400000000000005</v>
          </cell>
          <cell r="D7">
            <v>16.87</v>
          </cell>
        </row>
        <row r="8">
          <cell r="A8">
            <v>1.3260000000000001</v>
          </cell>
          <cell r="D8">
            <v>22.62</v>
          </cell>
        </row>
        <row r="9">
          <cell r="A9">
            <v>2.101</v>
          </cell>
          <cell r="D9">
            <v>27.97</v>
          </cell>
        </row>
        <row r="10">
          <cell r="A10">
            <v>3.641</v>
          </cell>
          <cell r="D10">
            <v>35.369999999999997</v>
          </cell>
        </row>
        <row r="11">
          <cell r="A11">
            <v>5.181</v>
          </cell>
          <cell r="D11">
            <v>42.35</v>
          </cell>
        </row>
        <row r="12">
          <cell r="A12">
            <v>6.9779999999999998</v>
          </cell>
          <cell r="D12">
            <v>50.57</v>
          </cell>
        </row>
        <row r="13">
          <cell r="A13">
            <v>9.6690000000000005</v>
          </cell>
          <cell r="D13">
            <v>61.25</v>
          </cell>
        </row>
        <row r="14">
          <cell r="A14">
            <v>12.234</v>
          </cell>
          <cell r="D14">
            <v>72.34</v>
          </cell>
        </row>
      </sheetData>
      <sheetData sheetId="47" refreshError="1"/>
      <sheetData sheetId="48" refreshError="1">
        <row r="3">
          <cell r="A3">
            <v>0</v>
          </cell>
          <cell r="D3">
            <v>0</v>
          </cell>
        </row>
        <row r="4">
          <cell r="A4">
            <v>0.626</v>
          </cell>
          <cell r="D4">
            <v>7.39</v>
          </cell>
        </row>
        <row r="5">
          <cell r="A5">
            <v>2.399</v>
          </cell>
          <cell r="D5">
            <v>12.754</v>
          </cell>
        </row>
        <row r="6">
          <cell r="A6">
            <v>5.444</v>
          </cell>
          <cell r="D6">
            <v>17.734999999999999</v>
          </cell>
        </row>
        <row r="7">
          <cell r="A7">
            <v>8.6140000000000008</v>
          </cell>
          <cell r="D7">
            <v>23.536999999999999</v>
          </cell>
        </row>
        <row r="8">
          <cell r="A8">
            <v>12.420999999999999</v>
          </cell>
          <cell r="D8">
            <v>28.533000000000001</v>
          </cell>
        </row>
        <row r="9">
          <cell r="A9">
            <v>16.228000000000002</v>
          </cell>
          <cell r="D9">
            <v>33.939</v>
          </cell>
        </row>
        <row r="10">
          <cell r="A10">
            <v>20.797000000000001</v>
          </cell>
          <cell r="D10">
            <v>39.360999999999997</v>
          </cell>
        </row>
        <row r="11">
          <cell r="A11">
            <v>27.526</v>
          </cell>
          <cell r="D11">
            <v>46.466000000000001</v>
          </cell>
        </row>
        <row r="12">
          <cell r="A12">
            <v>35.398000000000003</v>
          </cell>
          <cell r="D12">
            <v>53.594000000000001</v>
          </cell>
        </row>
        <row r="13">
          <cell r="A13">
            <v>43.777999999999999</v>
          </cell>
          <cell r="D13">
            <v>61.143000000000001</v>
          </cell>
        </row>
      </sheetData>
      <sheetData sheetId="49" refreshError="1"/>
      <sheetData sheetId="50" refreshError="1">
        <row r="3">
          <cell r="A3">
            <v>0</v>
          </cell>
          <cell r="D3">
            <v>0</v>
          </cell>
        </row>
        <row r="4">
          <cell r="A4">
            <v>0.11799999999999999</v>
          </cell>
          <cell r="D4">
            <v>7.38</v>
          </cell>
        </row>
        <row r="5">
          <cell r="A5">
            <v>0.61899999999999999</v>
          </cell>
          <cell r="D5">
            <v>12.72</v>
          </cell>
        </row>
        <row r="6">
          <cell r="A6">
            <v>1.502</v>
          </cell>
          <cell r="D6">
            <v>18.47</v>
          </cell>
        </row>
        <row r="7">
          <cell r="A7">
            <v>2.5129999999999999</v>
          </cell>
          <cell r="D7">
            <v>23.41</v>
          </cell>
        </row>
        <row r="8">
          <cell r="A8">
            <v>3.3959999999999999</v>
          </cell>
          <cell r="D8">
            <v>28.76</v>
          </cell>
        </row>
        <row r="9">
          <cell r="A9">
            <v>4.66</v>
          </cell>
          <cell r="D9">
            <v>34.11</v>
          </cell>
        </row>
        <row r="10">
          <cell r="A10">
            <v>5.9240000000000004</v>
          </cell>
          <cell r="D10">
            <v>39.47</v>
          </cell>
        </row>
        <row r="11">
          <cell r="A11">
            <v>7.8220000000000001</v>
          </cell>
          <cell r="D11">
            <v>46.47</v>
          </cell>
        </row>
        <row r="12">
          <cell r="A12">
            <v>10.991</v>
          </cell>
          <cell r="D12">
            <v>53.91</v>
          </cell>
        </row>
        <row r="13">
          <cell r="A13">
            <v>15.558</v>
          </cell>
          <cell r="D13">
            <v>60.97</v>
          </cell>
        </row>
      </sheetData>
      <sheetData sheetId="51" refreshError="1"/>
      <sheetData sheetId="52" refreshError="1">
        <row r="21">
          <cell r="A21">
            <v>175.49</v>
          </cell>
          <cell r="D21">
            <v>902.91</v>
          </cell>
        </row>
      </sheetData>
      <sheetData sheetId="53" refreshError="1">
        <row r="3">
          <cell r="A3">
            <v>0</v>
          </cell>
          <cell r="D3">
            <v>0</v>
          </cell>
        </row>
        <row r="4">
          <cell r="A4">
            <v>1.9610000000000001</v>
          </cell>
          <cell r="D4">
            <v>48.54</v>
          </cell>
        </row>
        <row r="5">
          <cell r="A5">
            <v>5.8819999999999997</v>
          </cell>
          <cell r="D5">
            <v>97.09</v>
          </cell>
        </row>
        <row r="6">
          <cell r="A6">
            <v>10.784000000000001</v>
          </cell>
          <cell r="D6">
            <v>150.49</v>
          </cell>
        </row>
        <row r="7">
          <cell r="A7">
            <v>16.667000000000002</v>
          </cell>
          <cell r="D7">
            <v>199.03</v>
          </cell>
        </row>
        <row r="8">
          <cell r="A8">
            <v>23.529</v>
          </cell>
          <cell r="D8">
            <v>252.43</v>
          </cell>
        </row>
        <row r="9">
          <cell r="A9">
            <v>28.431000000000001</v>
          </cell>
          <cell r="D9">
            <v>300.97000000000003</v>
          </cell>
        </row>
        <row r="10">
          <cell r="A10">
            <v>33.332999999999998</v>
          </cell>
          <cell r="D10">
            <v>349.52</v>
          </cell>
        </row>
        <row r="11">
          <cell r="A11">
            <v>39.216000000000001</v>
          </cell>
          <cell r="D11">
            <v>398.06</v>
          </cell>
        </row>
        <row r="12">
          <cell r="A12">
            <v>62.744999999999997</v>
          </cell>
          <cell r="D12">
            <v>451.46</v>
          </cell>
        </row>
        <row r="13">
          <cell r="A13">
            <v>73.528999999999996</v>
          </cell>
          <cell r="D13">
            <v>500</v>
          </cell>
        </row>
        <row r="14">
          <cell r="A14">
            <v>88.234999999999999</v>
          </cell>
          <cell r="D14">
            <v>548.54</v>
          </cell>
        </row>
        <row r="15">
          <cell r="A15">
            <v>98.039000000000001</v>
          </cell>
          <cell r="D15">
            <v>601.94000000000005</v>
          </cell>
        </row>
        <row r="16">
          <cell r="A16">
            <v>108.824</v>
          </cell>
          <cell r="D16">
            <v>650.49</v>
          </cell>
        </row>
        <row r="17">
          <cell r="A17">
            <v>119.608</v>
          </cell>
          <cell r="D17">
            <v>699.03</v>
          </cell>
        </row>
        <row r="18">
          <cell r="A18">
            <v>134.31399999999999</v>
          </cell>
          <cell r="D18">
            <v>752.43</v>
          </cell>
        </row>
        <row r="19">
          <cell r="A19">
            <v>147.059</v>
          </cell>
          <cell r="D19">
            <v>800.97</v>
          </cell>
        </row>
        <row r="20">
          <cell r="A20">
            <v>159.804</v>
          </cell>
          <cell r="D20">
            <v>849.52</v>
          </cell>
        </row>
        <row r="21">
          <cell r="A21">
            <v>175.49</v>
          </cell>
          <cell r="D21">
            <v>902.91</v>
          </cell>
        </row>
      </sheetData>
      <sheetData sheetId="54" refreshError="1">
        <row r="3">
          <cell r="A3">
            <v>0</v>
          </cell>
          <cell r="D3">
            <v>0</v>
          </cell>
        </row>
        <row r="4">
          <cell r="A4">
            <v>7.843</v>
          </cell>
          <cell r="D4">
            <v>97.09</v>
          </cell>
        </row>
        <row r="5">
          <cell r="A5">
            <v>21.568999999999999</v>
          </cell>
          <cell r="D5">
            <v>199.03</v>
          </cell>
        </row>
        <row r="6">
          <cell r="A6">
            <v>58.823999999999998</v>
          </cell>
          <cell r="D6">
            <v>398.06</v>
          </cell>
        </row>
        <row r="7">
          <cell r="A7">
            <v>103.922</v>
          </cell>
          <cell r="D7">
            <v>601.94000000000005</v>
          </cell>
        </row>
        <row r="8">
          <cell r="A8">
            <v>150</v>
          </cell>
          <cell r="D8">
            <v>800.97</v>
          </cell>
        </row>
      </sheetData>
      <sheetData sheetId="55" refreshError="1">
        <row r="3">
          <cell r="A3">
            <v>0</v>
          </cell>
          <cell r="D3">
            <v>0</v>
          </cell>
        </row>
        <row r="4">
          <cell r="A4">
            <v>0.68200000000000005</v>
          </cell>
          <cell r="D4">
            <v>19.529472112640001</v>
          </cell>
        </row>
        <row r="5">
          <cell r="A5">
            <v>1.0660000000000001</v>
          </cell>
          <cell r="D5">
            <v>45.136994219520005</v>
          </cell>
        </row>
        <row r="6">
          <cell r="A6">
            <v>2.0609999999999999</v>
          </cell>
          <cell r="D6">
            <v>96.252398269440008</v>
          </cell>
        </row>
        <row r="7">
          <cell r="A7">
            <v>3.355</v>
          </cell>
          <cell r="D7">
            <v>147.46744248320002</v>
          </cell>
        </row>
        <row r="8">
          <cell r="A8">
            <v>4.8739999999999997</v>
          </cell>
          <cell r="D8">
            <v>197.08824407552004</v>
          </cell>
        </row>
        <row r="9">
          <cell r="A9">
            <v>8.4350000000000005</v>
          </cell>
          <cell r="D9">
            <v>294.73560463872002</v>
          </cell>
        </row>
        <row r="10">
          <cell r="A10">
            <v>12.823</v>
          </cell>
          <cell r="D10">
            <v>393.97720782336</v>
          </cell>
        </row>
        <row r="11">
          <cell r="A11">
            <v>17.66</v>
          </cell>
          <cell r="D11">
            <v>491.52492822272001</v>
          </cell>
        </row>
        <row r="12">
          <cell r="A12">
            <v>23.849</v>
          </cell>
          <cell r="D12">
            <v>596.64530107392011</v>
          </cell>
        </row>
        <row r="13">
          <cell r="A13">
            <v>30.937000000000001</v>
          </cell>
          <cell r="D13">
            <v>698.57718868224003</v>
          </cell>
        </row>
        <row r="14">
          <cell r="A14">
            <v>39.075000000000003</v>
          </cell>
          <cell r="D14">
            <v>799.01447383295999</v>
          </cell>
        </row>
      </sheetData>
      <sheetData sheetId="56" refreshError="1">
        <row r="3">
          <cell r="A3">
            <v>0</v>
          </cell>
          <cell r="D3">
            <v>0</v>
          </cell>
        </row>
        <row r="4">
          <cell r="A4">
            <v>0.69099999999999995</v>
          </cell>
          <cell r="D4">
            <v>26.504283581440003</v>
          </cell>
        </row>
        <row r="5">
          <cell r="A5">
            <v>2.484</v>
          </cell>
          <cell r="D5">
            <v>69.249913868800007</v>
          </cell>
        </row>
        <row r="6">
          <cell r="A6">
            <v>3.794</v>
          </cell>
          <cell r="D6">
            <v>101.13476629760001</v>
          </cell>
        </row>
        <row r="7">
          <cell r="A7">
            <v>6.6189999999999998</v>
          </cell>
          <cell r="D7">
            <v>150.65592772607999</v>
          </cell>
        </row>
        <row r="8">
          <cell r="A8">
            <v>9.5120000000000005</v>
          </cell>
          <cell r="D8">
            <v>198.78212686080002</v>
          </cell>
        </row>
        <row r="9">
          <cell r="A9">
            <v>13.436999999999999</v>
          </cell>
          <cell r="D9">
            <v>250.99357271296003</v>
          </cell>
        </row>
        <row r="10">
          <cell r="A10">
            <v>18.667000000000002</v>
          </cell>
          <cell r="D10">
            <v>299.81725299456002</v>
          </cell>
        </row>
        <row r="11">
          <cell r="A11">
            <v>23.21</v>
          </cell>
          <cell r="D11">
            <v>349.83661524224004</v>
          </cell>
        </row>
        <row r="12">
          <cell r="A12">
            <v>28.303000000000001</v>
          </cell>
          <cell r="D12">
            <v>400.05525781760002</v>
          </cell>
        </row>
        <row r="13">
          <cell r="A13">
            <v>33.877000000000002</v>
          </cell>
          <cell r="D13">
            <v>450.17426022912002</v>
          </cell>
        </row>
        <row r="14">
          <cell r="A14">
            <v>40.274999999999999</v>
          </cell>
          <cell r="D14">
            <v>498.89830034688003</v>
          </cell>
        </row>
      </sheetData>
      <sheetData sheetId="57" refreshError="1">
        <row r="3">
          <cell r="A3">
            <v>0</v>
          </cell>
          <cell r="D3">
            <v>0</v>
          </cell>
        </row>
        <row r="4">
          <cell r="A4">
            <v>0.15</v>
          </cell>
          <cell r="D4">
            <v>49.222240936960006</v>
          </cell>
        </row>
        <row r="5">
          <cell r="A5">
            <v>0.34100000000000003</v>
          </cell>
          <cell r="D5">
            <v>97.049519580160009</v>
          </cell>
        </row>
        <row r="6">
          <cell r="A6">
            <v>0.54600000000000004</v>
          </cell>
          <cell r="D6">
            <v>144.77715805951999</v>
          </cell>
        </row>
        <row r="7">
          <cell r="A7">
            <v>0.84699999999999998</v>
          </cell>
          <cell r="D7">
            <v>199.47960800768001</v>
          </cell>
        </row>
        <row r="8">
          <cell r="A8">
            <v>1.2010000000000001</v>
          </cell>
          <cell r="D8">
            <v>249.99717107456001</v>
          </cell>
        </row>
        <row r="9">
          <cell r="A9">
            <v>2.0190000000000001</v>
          </cell>
          <cell r="D9">
            <v>346.84741032704005</v>
          </cell>
        </row>
        <row r="10">
          <cell r="A10">
            <v>2.6869999999999998</v>
          </cell>
          <cell r="D10">
            <v>453.36274547200003</v>
          </cell>
        </row>
        <row r="11">
          <cell r="A11">
            <v>3.0960000000000001</v>
          </cell>
          <cell r="D11">
            <v>501.1900241152</v>
          </cell>
        </row>
        <row r="12">
          <cell r="A12">
            <v>3.5190000000000001</v>
          </cell>
          <cell r="D12">
            <v>550.31262488831999</v>
          </cell>
        </row>
        <row r="13">
          <cell r="A13">
            <v>3.9550000000000001</v>
          </cell>
          <cell r="D13">
            <v>599.43522566143997</v>
          </cell>
        </row>
        <row r="14">
          <cell r="A14">
            <v>4.5</v>
          </cell>
          <cell r="D14">
            <v>652.64307315200006</v>
          </cell>
        </row>
        <row r="15">
          <cell r="A15">
            <v>5.181</v>
          </cell>
          <cell r="D15">
            <v>704.4559583488001</v>
          </cell>
        </row>
        <row r="16">
          <cell r="A16">
            <v>5.766</v>
          </cell>
          <cell r="D16">
            <v>750.88827469824002</v>
          </cell>
        </row>
        <row r="17">
          <cell r="A17">
            <v>6.4610000000000003</v>
          </cell>
          <cell r="D17">
            <v>797.22095088384015</v>
          </cell>
        </row>
        <row r="18">
          <cell r="A18">
            <v>7.2240000000000002</v>
          </cell>
          <cell r="D18">
            <v>847.63887378688003</v>
          </cell>
        </row>
      </sheetData>
      <sheetData sheetId="58" refreshError="1">
        <row r="3">
          <cell r="A3">
            <v>0</v>
          </cell>
          <cell r="D3">
            <v>0</v>
          </cell>
        </row>
        <row r="4">
          <cell r="A4">
            <v>3.4289999999999998</v>
          </cell>
          <cell r="D4">
            <v>232.241649736</v>
          </cell>
        </row>
        <row r="5">
          <cell r="A5">
            <v>7.238999999999999</v>
          </cell>
          <cell r="D5">
            <v>478.13933978400001</v>
          </cell>
        </row>
        <row r="6">
          <cell r="A6">
            <v>16.382999999999999</v>
          </cell>
          <cell r="D6">
            <v>758.15488950400004</v>
          </cell>
        </row>
        <row r="7">
          <cell r="A7">
            <v>27.050999999999998</v>
          </cell>
          <cell r="D7">
            <v>963.08445861600001</v>
          </cell>
        </row>
        <row r="8">
          <cell r="A8">
            <v>44.195999999999998</v>
          </cell>
          <cell r="D8">
            <v>1215.7879277120001</v>
          </cell>
        </row>
        <row r="9">
          <cell r="A9">
            <v>65.912999999999997</v>
          </cell>
          <cell r="D9">
            <v>1386.555154936</v>
          </cell>
        </row>
        <row r="10">
          <cell r="A10">
            <v>101.72699999999999</v>
          </cell>
          <cell r="D10">
            <v>1564.1281612079999</v>
          </cell>
        </row>
      </sheetData>
      <sheetData sheetId="59" refreshError="1">
        <row r="3">
          <cell r="A3">
            <v>0</v>
          </cell>
          <cell r="D3">
            <v>0</v>
          </cell>
        </row>
        <row r="4">
          <cell r="A4">
            <v>0</v>
          </cell>
          <cell r="D4">
            <v>232.241649736</v>
          </cell>
        </row>
        <row r="5">
          <cell r="A5">
            <v>1.5493999999999999</v>
          </cell>
          <cell r="D5">
            <v>471.28907852000003</v>
          </cell>
        </row>
        <row r="6">
          <cell r="A6">
            <v>2.6923999999999997</v>
          </cell>
          <cell r="D6">
            <v>758.15488950400004</v>
          </cell>
        </row>
        <row r="7">
          <cell r="A7">
            <v>6.5531999999999995</v>
          </cell>
          <cell r="D7">
            <v>963.08445861600001</v>
          </cell>
        </row>
        <row r="8">
          <cell r="A8">
            <v>12.7</v>
          </cell>
          <cell r="D8">
            <v>1215.7879277120001</v>
          </cell>
        </row>
        <row r="9">
          <cell r="A9">
            <v>18.846799999999998</v>
          </cell>
          <cell r="D9">
            <v>1386.555154936</v>
          </cell>
        </row>
        <row r="10">
          <cell r="A10">
            <v>26.949399999999997</v>
          </cell>
          <cell r="D10">
            <v>1564.1281612079999</v>
          </cell>
        </row>
      </sheetData>
      <sheetData sheetId="60" refreshError="1">
        <row r="3">
          <cell r="A3">
            <v>0</v>
          </cell>
          <cell r="D3">
            <v>0</v>
          </cell>
        </row>
        <row r="4">
          <cell r="A4">
            <v>3.4493199999999997</v>
          </cell>
          <cell r="D4">
            <v>416.22009511199997</v>
          </cell>
        </row>
        <row r="5">
          <cell r="A5">
            <v>13.484859999999999</v>
          </cell>
          <cell r="D5">
            <v>915.66641635999997</v>
          </cell>
        </row>
        <row r="6">
          <cell r="A6">
            <v>32.613599999999998</v>
          </cell>
          <cell r="D6">
            <v>1401.2342862160001</v>
          </cell>
        </row>
        <row r="7">
          <cell r="A7">
            <v>51.114959999999996</v>
          </cell>
          <cell r="D7">
            <v>1824.3936070239999</v>
          </cell>
        </row>
        <row r="8">
          <cell r="A8">
            <v>75.887579999999986</v>
          </cell>
          <cell r="D8">
            <v>2289.1437997920002</v>
          </cell>
        </row>
        <row r="9">
          <cell r="A9">
            <v>95.956119999999999</v>
          </cell>
          <cell r="D9">
            <v>2407.0661544079999</v>
          </cell>
        </row>
        <row r="10">
          <cell r="A10"/>
          <cell r="D10"/>
        </row>
      </sheetData>
      <sheetData sheetId="61" refreshError="1">
        <row r="3">
          <cell r="F3">
            <v>0</v>
          </cell>
          <cell r="G3">
            <v>0</v>
          </cell>
        </row>
        <row r="4">
          <cell r="F4">
            <v>1.3491277258566976E-2</v>
          </cell>
          <cell r="G4">
            <v>0.41382539037557325</v>
          </cell>
        </row>
        <row r="5">
          <cell r="F5">
            <v>3.0661993769470403E-2</v>
          </cell>
          <cell r="G5">
            <v>0.7386872932025309</v>
          </cell>
        </row>
        <row r="6">
          <cell r="F6">
            <v>6.3163707165109023E-2</v>
          </cell>
          <cell r="G6">
            <v>1.0637530910779589</v>
          </cell>
        </row>
        <row r="7">
          <cell r="F7">
            <v>0.10302429906542054</v>
          </cell>
          <cell r="G7">
            <v>1.3836807337319323</v>
          </cell>
        </row>
        <row r="8">
          <cell r="F8">
            <v>0.15944236760124611</v>
          </cell>
          <cell r="G8">
            <v>1.6985925581935335</v>
          </cell>
        </row>
        <row r="9">
          <cell r="F9">
            <v>0.21647367601246106</v>
          </cell>
          <cell r="G9">
            <v>2.0239845881465142</v>
          </cell>
        </row>
      </sheetData>
      <sheetData sheetId="62" refreshError="1">
        <row r="3">
          <cell r="F3">
            <v>0</v>
          </cell>
          <cell r="G3">
            <v>0</v>
          </cell>
        </row>
        <row r="4">
          <cell r="F4">
            <v>7.9721183800623048E-3</v>
          </cell>
          <cell r="G4">
            <v>0.24096316828234751</v>
          </cell>
        </row>
        <row r="5">
          <cell r="F5">
            <v>1.7170716510903426E-2</v>
          </cell>
          <cell r="G5">
            <v>0.41911035003192665</v>
          </cell>
        </row>
        <row r="6">
          <cell r="F6">
            <v>3.8020872274143296E-2</v>
          </cell>
          <cell r="G6">
            <v>0.72831311313635572</v>
          </cell>
        </row>
        <row r="7">
          <cell r="F7">
            <v>7.3588785046728972E-2</v>
          </cell>
          <cell r="G7">
            <v>1.0638917397109191</v>
          </cell>
        </row>
        <row r="8">
          <cell r="F8">
            <v>0.13920545171339563</v>
          </cell>
          <cell r="G8">
            <v>1.3841619260463225</v>
          </cell>
        </row>
        <row r="9">
          <cell r="F9">
            <v>0.21892663551401867</v>
          </cell>
          <cell r="G9">
            <v>1.7046196958263193</v>
          </cell>
        </row>
        <row r="10">
          <cell r="F10">
            <v>0.29374190031152647</v>
          </cell>
          <cell r="G10">
            <v>2.0197761943460848</v>
          </cell>
        </row>
      </sheetData>
      <sheetData sheetId="63" refreshError="1">
        <row r="3">
          <cell r="A3">
            <v>0</v>
          </cell>
          <cell r="D3">
            <v>0</v>
          </cell>
        </row>
        <row r="4">
          <cell r="A4">
            <v>1.3907398494131078E-2</v>
          </cell>
          <cell r="D4">
            <v>1.356696956577474</v>
          </cell>
        </row>
        <row r="5">
          <cell r="A5">
            <v>0.30610788755082247</v>
          </cell>
          <cell r="D5">
            <v>4.7310550999034948</v>
          </cell>
        </row>
        <row r="6">
          <cell r="A6">
            <v>0.50707584248601401</v>
          </cell>
          <cell r="D6">
            <v>6.2054812080812871</v>
          </cell>
        </row>
        <row r="7">
          <cell r="A7">
            <v>1.0028080851568149</v>
          </cell>
          <cell r="D7">
            <v>9.0000217681019912</v>
          </cell>
        </row>
        <row r="8">
          <cell r="A8">
            <v>1.7792037228291759</v>
          </cell>
          <cell r="D8">
            <v>11.913017083122707</v>
          </cell>
        </row>
        <row r="9">
          <cell r="A9">
            <v>2.8832576690232652</v>
          </cell>
          <cell r="D9">
            <v>14.789792695108709</v>
          </cell>
        </row>
        <row r="10">
          <cell r="A10">
            <v>4.2369191847120202</v>
          </cell>
          <cell r="D10">
            <v>17.668503249493892</v>
          </cell>
        </row>
        <row r="11">
          <cell r="A11">
            <v>5.247418665905589</v>
          </cell>
          <cell r="D11">
            <v>20.505793943146557</v>
          </cell>
        </row>
      </sheetData>
      <sheetData sheetId="64" refreshError="1">
        <row r="3">
          <cell r="A3">
            <v>0</v>
          </cell>
          <cell r="D3">
            <v>0</v>
          </cell>
        </row>
        <row r="4">
          <cell r="A4">
            <v>0.12248185386831265</v>
          </cell>
          <cell r="D4">
            <v>1.861414588014483</v>
          </cell>
        </row>
        <row r="5">
          <cell r="A5">
            <v>0.15189297833590115</v>
          </cell>
          <cell r="D5">
            <v>3.2957511083591928</v>
          </cell>
        </row>
        <row r="6">
          <cell r="A6">
            <v>0.63197637435330589</v>
          </cell>
          <cell r="D6">
            <v>6.1289300494135919</v>
          </cell>
        </row>
        <row r="7">
          <cell r="A7">
            <v>1.2680161277448974</v>
          </cell>
          <cell r="D7">
            <v>9.0020776444011226</v>
          </cell>
        </row>
        <row r="8">
          <cell r="A8">
            <v>2.7464814281809846</v>
          </cell>
          <cell r="D8">
            <v>11.8817556699859</v>
          </cell>
        </row>
        <row r="9">
          <cell r="A9">
            <v>4.6149101823925083</v>
          </cell>
          <cell r="D9">
            <v>14.803216358003043</v>
          </cell>
        </row>
        <row r="10">
          <cell r="A10">
            <v>6.7017939334718433</v>
          </cell>
          <cell r="D10">
            <v>17.687610805685829</v>
          </cell>
        </row>
        <row r="11">
          <cell r="A11">
            <v>7.8995474653463917</v>
          </cell>
          <cell r="D11">
            <v>20.487593391204236</v>
          </cell>
        </row>
      </sheetData>
      <sheetData sheetId="65" refreshError="1">
        <row r="3">
          <cell r="A3">
            <v>0</v>
          </cell>
          <cell r="D3">
            <v>0</v>
          </cell>
        </row>
        <row r="4">
          <cell r="A4">
            <v>1.6508034055727556</v>
          </cell>
          <cell r="D4">
            <v>248.57708941176472</v>
          </cell>
        </row>
        <row r="5">
          <cell r="A5">
            <v>4.7613204334365324</v>
          </cell>
          <cell r="D5">
            <v>379.40713647058823</v>
          </cell>
        </row>
        <row r="6">
          <cell r="A6">
            <v>10.519138699690401</v>
          </cell>
          <cell r="D6">
            <v>507.62058258823527</v>
          </cell>
        </row>
        <row r="7">
          <cell r="A7">
            <v>15.55470835913313</v>
          </cell>
          <cell r="D7">
            <v>638.4506296470588</v>
          </cell>
        </row>
        <row r="8">
          <cell r="A8">
            <v>20.108660990712078</v>
          </cell>
          <cell r="D8">
            <v>771.8972776470589</v>
          </cell>
        </row>
        <row r="9">
          <cell r="A9">
            <v>26.347742414860683</v>
          </cell>
          <cell r="D9">
            <v>900.11072376470588</v>
          </cell>
        </row>
        <row r="10">
          <cell r="A10">
            <v>36.435159752321979</v>
          </cell>
          <cell r="D10">
            <v>1041.4071745882354</v>
          </cell>
        </row>
        <row r="11">
          <cell r="A11">
            <v>48.449399071207424</v>
          </cell>
          <cell r="D11">
            <v>1169.6206207058824</v>
          </cell>
        </row>
        <row r="12">
          <cell r="A12">
            <v>90.301246439628486</v>
          </cell>
          <cell r="D12">
            <v>1303.0672687058823</v>
          </cell>
        </row>
        <row r="13">
          <cell r="A13">
            <v>136.73464829721362</v>
          </cell>
          <cell r="D13">
            <v>1365.8656912941176</v>
          </cell>
        </row>
      </sheetData>
      <sheetData sheetId="66" refreshError="1">
        <row r="3">
          <cell r="A3">
            <v>0</v>
          </cell>
          <cell r="D3">
            <v>0</v>
          </cell>
        </row>
        <row r="4">
          <cell r="A4">
            <v>1.1861721362229098</v>
          </cell>
          <cell r="D4">
            <v>125.59684517647059</v>
          </cell>
        </row>
        <row r="5">
          <cell r="A5">
            <v>5.0012442724458204</v>
          </cell>
          <cell r="D5">
            <v>384.64033835294117</v>
          </cell>
        </row>
        <row r="6">
          <cell r="A6">
            <v>10.759416408668729</v>
          </cell>
          <cell r="D6">
            <v>510.23718352941177</v>
          </cell>
        </row>
        <row r="7">
          <cell r="A7">
            <v>15.55470835913313</v>
          </cell>
          <cell r="D7">
            <v>638.4506296470588</v>
          </cell>
        </row>
        <row r="8">
          <cell r="A8">
            <v>20.109014860681114</v>
          </cell>
          <cell r="D8">
            <v>769.28067670588234</v>
          </cell>
        </row>
        <row r="9">
          <cell r="A9">
            <v>26.588373993808048</v>
          </cell>
          <cell r="D9">
            <v>900.11072376470588</v>
          </cell>
        </row>
        <row r="10">
          <cell r="A10">
            <v>34.75215417956656</v>
          </cell>
          <cell r="D10">
            <v>1030.9407708235294</v>
          </cell>
        </row>
        <row r="11">
          <cell r="A11">
            <v>41.712776470588231</v>
          </cell>
          <cell r="D11">
            <v>1161.770817882353</v>
          </cell>
        </row>
        <row r="12">
          <cell r="A12">
            <v>85.730661919504627</v>
          </cell>
          <cell r="D12">
            <v>1292.6008649411765</v>
          </cell>
        </row>
        <row r="13">
          <cell r="A13">
            <v>154.3007535603715</v>
          </cell>
          <cell r="D13">
            <v>1365.8656912941176</v>
          </cell>
        </row>
      </sheetData>
      <sheetData sheetId="67" refreshError="1">
        <row r="3">
          <cell r="A3">
            <v>0</v>
          </cell>
          <cell r="D3">
            <v>0</v>
          </cell>
        </row>
        <row r="4">
          <cell r="A4">
            <v>0.59007391763463568</v>
          </cell>
          <cell r="D4">
            <v>118.61924266666668</v>
          </cell>
        </row>
        <row r="5">
          <cell r="A5">
            <v>1.7200771314448371</v>
          </cell>
          <cell r="D5">
            <v>244.97452289855073</v>
          </cell>
        </row>
        <row r="6">
          <cell r="A6">
            <v>4.7310867269638672</v>
          </cell>
          <cell r="D6">
            <v>379.06584069565218</v>
          </cell>
        </row>
        <row r="7">
          <cell r="A7">
            <v>10.421918185574581</v>
          </cell>
          <cell r="D7">
            <v>507.99980011594198</v>
          </cell>
        </row>
        <row r="8">
          <cell r="A8">
            <v>16.648014324411182</v>
          </cell>
          <cell r="D8">
            <v>634.35508034782606</v>
          </cell>
        </row>
        <row r="9">
          <cell r="A9">
            <v>23.142325880354434</v>
          </cell>
          <cell r="D9">
            <v>760.71036057971014</v>
          </cell>
        </row>
        <row r="10">
          <cell r="A10">
            <v>30.177732886460682</v>
          </cell>
          <cell r="D10">
            <v>897.38035756521731</v>
          </cell>
        </row>
        <row r="11">
          <cell r="A11">
            <v>38.284835407006099</v>
          </cell>
          <cell r="D11">
            <v>1031.4716753623188</v>
          </cell>
        </row>
        <row r="12">
          <cell r="A12">
            <v>44.243882282723476</v>
          </cell>
          <cell r="D12">
            <v>1160.4056347826088</v>
          </cell>
        </row>
        <row r="13">
          <cell r="A13">
            <v>52.349818649281481</v>
          </cell>
          <cell r="D13">
            <v>1291.9182733913044</v>
          </cell>
        </row>
        <row r="14">
          <cell r="A14">
            <v>88.351324548918768</v>
          </cell>
          <cell r="D14">
            <v>1426.0095911884057</v>
          </cell>
        </row>
      </sheetData>
      <sheetData sheetId="68" refreshError="1">
        <row r="3">
          <cell r="A3">
            <v>0</v>
          </cell>
          <cell r="D3">
            <v>0</v>
          </cell>
        </row>
        <row r="4">
          <cell r="A4">
            <v>0.59007391763463568</v>
          </cell>
          <cell r="D4">
            <v>118.61924266666668</v>
          </cell>
        </row>
        <row r="5">
          <cell r="A5">
            <v>1.7212432854322577</v>
          </cell>
          <cell r="D5">
            <v>247.55320208695653</v>
          </cell>
        </row>
        <row r="6">
          <cell r="A6">
            <v>4.9981359900830995</v>
          </cell>
          <cell r="D6">
            <v>376.48716150724636</v>
          </cell>
        </row>
        <row r="7">
          <cell r="A7">
            <v>10.959515173775307</v>
          </cell>
          <cell r="D7">
            <v>510.57847930434781</v>
          </cell>
        </row>
        <row r="8">
          <cell r="A8">
            <v>15.844534227078643</v>
          </cell>
          <cell r="D8">
            <v>636.93375953623195</v>
          </cell>
        </row>
        <row r="9">
          <cell r="A9">
            <v>19.929571645011709</v>
          </cell>
          <cell r="D9">
            <v>773.60375652173911</v>
          </cell>
        </row>
        <row r="10">
          <cell r="A10">
            <v>26.154501629860892</v>
          </cell>
          <cell r="D10">
            <v>897.38035756521731</v>
          </cell>
        </row>
        <row r="11">
          <cell r="A11">
            <v>32.918194756898217</v>
          </cell>
          <cell r="D11">
            <v>1026.3143169855073</v>
          </cell>
        </row>
        <row r="12">
          <cell r="A12">
            <v>54.436068132776271</v>
          </cell>
          <cell r="D12">
            <v>1160.4056347826088</v>
          </cell>
        </row>
        <row r="13">
          <cell r="A13">
            <v>95.26428538634589</v>
          </cell>
          <cell r="D13">
            <v>1291.9182733913044</v>
          </cell>
        </row>
        <row r="14">
          <cell r="A14">
            <v>195.36927597447314</v>
          </cell>
          <cell r="D14">
            <v>1426.0095911884057</v>
          </cell>
        </row>
      </sheetData>
      <sheetData sheetId="69" refreshError="1">
        <row r="3">
          <cell r="A3">
            <v>0</v>
          </cell>
          <cell r="D3">
            <v>0</v>
          </cell>
        </row>
        <row r="4">
          <cell r="A4">
            <v>1.093649085037675</v>
          </cell>
          <cell r="D4">
            <v>124.69405997828291</v>
          </cell>
        </row>
        <row r="5">
          <cell r="A5">
            <v>1.3123789020452099</v>
          </cell>
          <cell r="D5">
            <v>257.16944087320962</v>
          </cell>
        </row>
        <row r="6">
          <cell r="A6">
            <v>6.7806243272335838</v>
          </cell>
          <cell r="D6">
            <v>506.59950111498915</v>
          </cell>
        </row>
        <row r="7">
          <cell r="A7">
            <v>15.967276641550054</v>
          </cell>
          <cell r="D7">
            <v>771.66210366541225</v>
          </cell>
        </row>
        <row r="8">
          <cell r="A8">
            <v>21.435522066738429</v>
          </cell>
          <cell r="D8">
            <v>909.39959234514777</v>
          </cell>
        </row>
        <row r="9">
          <cell r="A9">
            <v>25.372658772874054</v>
          </cell>
          <cell r="D9">
            <v>1036.7275022348495</v>
          </cell>
        </row>
        <row r="10">
          <cell r="A10">
            <v>31.278363832077503</v>
          </cell>
          <cell r="D10">
            <v>1166.678077959913</v>
          </cell>
        </row>
        <row r="11">
          <cell r="A11">
            <v>37.402798708288479</v>
          </cell>
          <cell r="D11">
            <v>1294.033948039757</v>
          </cell>
        </row>
        <row r="12">
          <cell r="A12">
            <v>52.713885898815924</v>
          </cell>
          <cell r="D12">
            <v>1421.5072509181996</v>
          </cell>
        </row>
        <row r="13">
          <cell r="A13">
            <v>83.336060279870821</v>
          </cell>
          <cell r="D13">
            <v>1556.9687801203397</v>
          </cell>
        </row>
        <row r="14">
          <cell r="A14">
            <v>119.42648008611411</v>
          </cell>
          <cell r="D14">
            <v>1619.7701631992959</v>
          </cell>
        </row>
      </sheetData>
      <sheetData sheetId="70" refreshError="1">
        <row r="3">
          <cell r="A3">
            <v>0</v>
          </cell>
          <cell r="D3">
            <v>0</v>
          </cell>
        </row>
        <row r="4">
          <cell r="A4">
            <v>1.093649085037675</v>
          </cell>
          <cell r="D4">
            <v>124.69405997828291</v>
          </cell>
        </row>
        <row r="5">
          <cell r="A5">
            <v>1.7498385360602797</v>
          </cell>
          <cell r="D5">
            <v>264.96753790393876</v>
          </cell>
        </row>
        <row r="6">
          <cell r="A6">
            <v>3.4996770721205595</v>
          </cell>
          <cell r="D6">
            <v>381.87748094656365</v>
          </cell>
        </row>
        <row r="7">
          <cell r="A7">
            <v>6.3431646932185135</v>
          </cell>
          <cell r="D7">
            <v>511.78891240542771</v>
          </cell>
        </row>
        <row r="8">
          <cell r="A8">
            <v>11.811410118406888</v>
          </cell>
          <cell r="D8">
            <v>646.92889942092984</v>
          </cell>
        </row>
        <row r="9">
          <cell r="A9">
            <v>14.873627556512378</v>
          </cell>
          <cell r="D9">
            <v>774.2456252345745</v>
          </cell>
        </row>
        <row r="10">
          <cell r="A10">
            <v>23.841550053821308</v>
          </cell>
          <cell r="D10">
            <v>1034.1104284375162</v>
          </cell>
        </row>
        <row r="11">
          <cell r="A11">
            <v>37.840258342303557</v>
          </cell>
          <cell r="D11">
            <v>1283.6495334208512</v>
          </cell>
        </row>
        <row r="12">
          <cell r="A12">
            <v>50.52658772874058</v>
          </cell>
          <cell r="D12">
            <v>1429.2717957207578</v>
          </cell>
        </row>
        <row r="13">
          <cell r="A13">
            <v>98.20968783638321</v>
          </cell>
          <cell r="D13">
            <v>1559.756411077542</v>
          </cell>
        </row>
        <row r="14">
          <cell r="A14">
            <v>185.04542518837457</v>
          </cell>
          <cell r="D14">
            <v>1623.2064705678033</v>
          </cell>
        </row>
      </sheetData>
      <sheetData sheetId="71" refreshError="1">
        <row r="3">
          <cell r="A3">
            <v>0</v>
          </cell>
          <cell r="D3">
            <v>0</v>
          </cell>
        </row>
        <row r="4">
          <cell r="A4">
            <v>0.96011999999999997</v>
          </cell>
          <cell r="D4">
            <v>27.866996268600001</v>
          </cell>
        </row>
        <row r="5">
          <cell r="A5">
            <v>1.48336</v>
          </cell>
          <cell r="D5">
            <v>35.708098894000003</v>
          </cell>
        </row>
        <row r="6">
          <cell r="A6">
            <v>24.013159999999999</v>
          </cell>
          <cell r="D6">
            <v>59.304246398899998</v>
          </cell>
        </row>
        <row r="7">
          <cell r="A7">
            <v>55.587899999999991</v>
          </cell>
          <cell r="D7">
            <v>81.021020277800005</v>
          </cell>
        </row>
        <row r="8">
          <cell r="A8">
            <v>87.132159999999999</v>
          </cell>
          <cell r="D8">
            <v>101.55957146039999</v>
          </cell>
        </row>
        <row r="9">
          <cell r="A9">
            <v>422.70679999999999</v>
          </cell>
          <cell r="D9">
            <v>141.80819255260002</v>
          </cell>
        </row>
        <row r="10">
          <cell r="A10"/>
          <cell r="D10"/>
        </row>
        <row r="11">
          <cell r="A11"/>
          <cell r="D11"/>
        </row>
        <row r="12">
          <cell r="A12"/>
          <cell r="D12"/>
        </row>
        <row r="13">
          <cell r="A13"/>
          <cell r="D13"/>
        </row>
        <row r="14">
          <cell r="A14"/>
          <cell r="D14"/>
        </row>
      </sheetData>
      <sheetData sheetId="72" refreshError="1"/>
      <sheetData sheetId="73" refreshError="1">
        <row r="3">
          <cell r="A3">
            <v>0</v>
          </cell>
          <cell r="D3">
            <v>0</v>
          </cell>
        </row>
        <row r="4">
          <cell r="A4">
            <v>0.96774000000000004</v>
          </cell>
          <cell r="D4">
            <v>13.077771503999999</v>
          </cell>
        </row>
        <row r="5">
          <cell r="A5">
            <v>2.7304999999999997</v>
          </cell>
          <cell r="D5">
            <v>23.444907970500001</v>
          </cell>
        </row>
        <row r="6">
          <cell r="A6">
            <v>5.7378599999999995</v>
          </cell>
          <cell r="D6">
            <v>34.707249034</v>
          </cell>
        </row>
        <row r="7">
          <cell r="A7">
            <v>19.5961</v>
          </cell>
          <cell r="D7">
            <v>59.446033462399996</v>
          </cell>
        </row>
        <row r="8">
          <cell r="A8">
            <v>80.876140000000007</v>
          </cell>
          <cell r="D8">
            <v>91.150176888699988</v>
          </cell>
        </row>
        <row r="9">
          <cell r="A9">
            <v>96.52</v>
          </cell>
          <cell r="D9">
            <v>91.066772733700006</v>
          </cell>
        </row>
      </sheetData>
      <sheetData sheetId="74" refreshError="1"/>
      <sheetData sheetId="75" refreshError="1">
        <row r="3">
          <cell r="A3">
            <v>0</v>
          </cell>
          <cell r="D3">
            <v>0</v>
          </cell>
        </row>
        <row r="4">
          <cell r="A4">
            <v>2.0322692400000002</v>
          </cell>
          <cell r="D4">
            <v>24.10313356176</v>
          </cell>
        </row>
        <row r="5">
          <cell r="A5">
            <v>3.6443411999999995</v>
          </cell>
          <cell r="D5">
            <v>35.704039891789996</v>
          </cell>
        </row>
        <row r="6">
          <cell r="A6">
            <v>11.243792599999997</v>
          </cell>
          <cell r="D6">
            <v>58.429614826799998</v>
          </cell>
        </row>
        <row r="7">
          <cell r="A7">
            <v>27.609799999999996</v>
          </cell>
          <cell r="D7">
            <v>89.135132503899996</v>
          </cell>
        </row>
        <row r="8">
          <cell r="A8">
            <v>58.296047999999992</v>
          </cell>
          <cell r="D8">
            <v>118.85036484729999</v>
          </cell>
        </row>
        <row r="9">
          <cell r="A9">
            <v>123.99568799999997</v>
          </cell>
          <cell r="D9">
            <v>151.00822687679999</v>
          </cell>
        </row>
        <row r="10">
          <cell r="A10">
            <v>152.26055400000001</v>
          </cell>
          <cell r="D10">
            <v>161.5360553486</v>
          </cell>
        </row>
      </sheetData>
      <sheetData sheetId="76" refreshError="1"/>
      <sheetData sheetId="77" refreshError="1">
        <row r="3">
          <cell r="A3">
            <v>0</v>
          </cell>
          <cell r="D3">
            <v>0</v>
          </cell>
        </row>
        <row r="4">
          <cell r="A4">
            <v>0.93421454000000004</v>
          </cell>
          <cell r="D4">
            <v>23.092775628090003</v>
          </cell>
        </row>
        <row r="5">
          <cell r="A5">
            <v>2.6396696000000004</v>
          </cell>
          <cell r="D5">
            <v>39.383553196540007</v>
          </cell>
        </row>
        <row r="6">
          <cell r="A6">
            <v>6.7823079999999987</v>
          </cell>
          <cell r="D6">
            <v>57.915845232000002</v>
          </cell>
        </row>
        <row r="7">
          <cell r="A7">
            <v>14.222272799999999</v>
          </cell>
          <cell r="D7">
            <v>88.193777607800001</v>
          </cell>
        </row>
        <row r="8">
          <cell r="A8">
            <v>35.026092000000006</v>
          </cell>
          <cell r="D8">
            <v>123.3258318046</v>
          </cell>
        </row>
        <row r="9">
          <cell r="A9">
            <v>58.673491999999996</v>
          </cell>
          <cell r="D9">
            <v>161.14906006940001</v>
          </cell>
        </row>
        <row r="10">
          <cell r="A10">
            <v>85.909149999999983</v>
          </cell>
          <cell r="D10">
            <v>189.877899273</v>
          </cell>
        </row>
        <row r="11">
          <cell r="A11">
            <v>107.018074</v>
          </cell>
          <cell r="D11">
            <v>206.88845469909998</v>
          </cell>
        </row>
      </sheetData>
      <sheetData sheetId="78" refreshError="1"/>
      <sheetData sheetId="79" refreshError="1">
        <row r="3">
          <cell r="A3">
            <v>0</v>
          </cell>
          <cell r="D3">
            <v>0</v>
          </cell>
        </row>
        <row r="4">
          <cell r="A4">
            <v>1.6845711799999998</v>
          </cell>
          <cell r="D4">
            <v>23.353385811079999</v>
          </cell>
        </row>
        <row r="5">
          <cell r="A5">
            <v>5.9968892</v>
          </cell>
          <cell r="D5">
            <v>57.734580201799993</v>
          </cell>
        </row>
        <row r="6">
          <cell r="A6">
            <v>10.758881200000001</v>
          </cell>
          <cell r="D6">
            <v>87.715037758099996</v>
          </cell>
        </row>
        <row r="7">
          <cell r="A7">
            <v>20.874913799999998</v>
          </cell>
          <cell r="D7">
            <v>131.82415917140003</v>
          </cell>
        </row>
        <row r="8">
          <cell r="A8">
            <v>28.812998000000004</v>
          </cell>
          <cell r="D8">
            <v>160.50406793739998</v>
          </cell>
        </row>
        <row r="9">
          <cell r="A9">
            <v>31.791656000000003</v>
          </cell>
          <cell r="D9">
            <v>175.05809298489999</v>
          </cell>
        </row>
        <row r="10">
          <cell r="A10">
            <v>35.182047999999995</v>
          </cell>
          <cell r="D10">
            <v>188.29322032799999</v>
          </cell>
        </row>
        <row r="11">
          <cell r="A11">
            <v>38.210236000000002</v>
          </cell>
          <cell r="D11">
            <v>198.88332390220003</v>
          </cell>
        </row>
        <row r="12">
          <cell r="A12">
            <v>46.712885999999997</v>
          </cell>
          <cell r="D12">
            <v>213.91442071630001</v>
          </cell>
        </row>
      </sheetData>
      <sheetData sheetId="80" refreshError="1"/>
      <sheetData sheetId="81" refreshError="1">
        <row r="3">
          <cell r="A3">
            <v>0</v>
          </cell>
          <cell r="D3">
            <v>0</v>
          </cell>
        </row>
        <row r="4">
          <cell r="A4">
            <v>1.3854556999999998</v>
          </cell>
          <cell r="D4">
            <v>22.940702052140001</v>
          </cell>
        </row>
        <row r="5">
          <cell r="A5">
            <v>3.6184078</v>
          </cell>
          <cell r="D5">
            <v>35.068166614070002</v>
          </cell>
        </row>
        <row r="6">
          <cell r="A6">
            <v>10.395432599999999</v>
          </cell>
          <cell r="D6">
            <v>60.200563051300001</v>
          </cell>
        </row>
        <row r="7">
          <cell r="A7">
            <v>18.690132800000001</v>
          </cell>
          <cell r="D7">
            <v>89.235217489899995</v>
          </cell>
        </row>
        <row r="8">
          <cell r="A8">
            <v>45.922945999999996</v>
          </cell>
          <cell r="D8">
            <v>116.2058971061</v>
          </cell>
        </row>
        <row r="9">
          <cell r="A9">
            <v>64.324483999999998</v>
          </cell>
          <cell r="D9">
            <v>135.7741799522</v>
          </cell>
        </row>
        <row r="10">
          <cell r="A10">
            <v>93.518227999999993</v>
          </cell>
          <cell r="D10">
            <v>158.42786050559999</v>
          </cell>
        </row>
        <row r="11">
          <cell r="A11">
            <v>158.96539199999998</v>
          </cell>
          <cell r="D11">
            <v>188.19535945280001</v>
          </cell>
        </row>
      </sheetData>
      <sheetData sheetId="82" refreshError="1"/>
      <sheetData sheetId="83" refreshError="1">
        <row r="3">
          <cell r="A3">
            <v>0</v>
          </cell>
          <cell r="D3">
            <v>0</v>
          </cell>
        </row>
        <row r="4">
          <cell r="A4">
            <v>1.1146866200000001</v>
          </cell>
          <cell r="D4">
            <v>10.766975985570001</v>
          </cell>
        </row>
        <row r="5">
          <cell r="A5">
            <v>2.6073861999999997</v>
          </cell>
          <cell r="D5">
            <v>23.255135716490003</v>
          </cell>
        </row>
        <row r="6">
          <cell r="A6">
            <v>4.8709834000000001</v>
          </cell>
          <cell r="D6">
            <v>34.875225002169998</v>
          </cell>
        </row>
        <row r="7">
          <cell r="A7">
            <v>13.231875999999998</v>
          </cell>
          <cell r="D7">
            <v>59.8096755782</v>
          </cell>
        </row>
        <row r="8">
          <cell r="A8">
            <v>26.95194</v>
          </cell>
          <cell r="D8">
            <v>89.443171849699993</v>
          </cell>
        </row>
        <row r="9">
          <cell r="A9">
            <v>65.251584000000008</v>
          </cell>
          <cell r="D9">
            <v>117.16004063930001</v>
          </cell>
        </row>
        <row r="10">
          <cell r="A10">
            <v>111.615982</v>
          </cell>
          <cell r="D10">
            <v>144.38260080360001</v>
          </cell>
        </row>
      </sheetData>
      <sheetData sheetId="84" refreshError="1"/>
      <sheetData sheetId="85" refreshError="1">
        <row r="3">
          <cell r="A3">
            <v>0</v>
          </cell>
          <cell r="D3">
            <v>0</v>
          </cell>
        </row>
        <row r="4">
          <cell r="A4">
            <v>0.33165288000000004</v>
          </cell>
          <cell r="D4">
            <v>12.546042214490001</v>
          </cell>
        </row>
        <row r="5">
          <cell r="A5">
            <v>0.86199725999999988</v>
          </cell>
          <cell r="D5">
            <v>23.792536488540001</v>
          </cell>
        </row>
        <row r="6">
          <cell r="A6">
            <v>1.9677557800000001</v>
          </cell>
          <cell r="D6">
            <v>35.900262067119996</v>
          </cell>
        </row>
        <row r="7">
          <cell r="A7">
            <v>4.7621951999999999</v>
          </cell>
          <cell r="D7">
            <v>59.245863490399998</v>
          </cell>
        </row>
        <row r="8">
          <cell r="A8">
            <v>9.4459043999999999</v>
          </cell>
          <cell r="D8">
            <v>92.097648089499998</v>
          </cell>
        </row>
        <row r="9">
          <cell r="A9">
            <v>18.161279399999998</v>
          </cell>
          <cell r="D9">
            <v>130.11214988310002</v>
          </cell>
        </row>
        <row r="10">
          <cell r="A10">
            <v>26.914093999999995</v>
          </cell>
          <cell r="D10">
            <v>159.47208052619999</v>
          </cell>
        </row>
        <row r="11">
          <cell r="A11">
            <v>39.725091999999997</v>
          </cell>
          <cell r="D11">
            <v>187.9373626</v>
          </cell>
        </row>
        <row r="12">
          <cell r="A12">
            <v>51.203352000000002</v>
          </cell>
          <cell r="D12">
            <v>212.0850895833</v>
          </cell>
        </row>
      </sheetData>
      <sheetData sheetId="86" refreshError="1"/>
      <sheetData sheetId="87" refreshError="1">
        <row r="3">
          <cell r="A3">
            <v>0</v>
          </cell>
          <cell r="D3">
            <v>0</v>
          </cell>
        </row>
        <row r="4">
          <cell r="A4">
            <v>0.104058212</v>
          </cell>
          <cell r="D4">
            <v>10.980657430680001</v>
          </cell>
        </row>
        <row r="5">
          <cell r="A5">
            <v>0.31874459999999999</v>
          </cell>
          <cell r="D5">
            <v>23.671544861020003</v>
          </cell>
        </row>
        <row r="6">
          <cell r="A6">
            <v>0.53324251999999994</v>
          </cell>
          <cell r="D6">
            <v>35.038641543200001</v>
          </cell>
        </row>
        <row r="7">
          <cell r="A7">
            <v>1.2780441799999998</v>
          </cell>
          <cell r="D7">
            <v>60.704880175200003</v>
          </cell>
        </row>
        <row r="8">
          <cell r="A8">
            <v>3.2538923999999998</v>
          </cell>
          <cell r="D8">
            <v>93.704012114800008</v>
          </cell>
        </row>
      </sheetData>
      <sheetData sheetId="88" refreshError="1"/>
      <sheetData sheetId="89" refreshError="1"/>
      <sheetData sheetId="90" refreshError="1"/>
      <sheetData sheetId="91" refreshError="1">
        <row r="3">
          <cell r="A3">
            <v>0</v>
          </cell>
          <cell r="D3">
            <v>0</v>
          </cell>
        </row>
        <row r="4">
          <cell r="A4">
            <v>1.19831358</v>
          </cell>
          <cell r="D4">
            <v>19.095047670629999</v>
          </cell>
        </row>
        <row r="5">
          <cell r="A5">
            <v>1.41647418</v>
          </cell>
          <cell r="D5">
            <v>29.320119059779998</v>
          </cell>
        </row>
        <row r="6">
          <cell r="A6">
            <v>2.4630227600000003</v>
          </cell>
          <cell r="D6">
            <v>41.302126775390001</v>
          </cell>
        </row>
        <row r="7">
          <cell r="A7">
            <v>14.3987266</v>
          </cell>
          <cell r="D7">
            <v>63.221461545400004</v>
          </cell>
        </row>
        <row r="8">
          <cell r="A8">
            <v>46.604681999999997</v>
          </cell>
          <cell r="D8">
            <v>89.933032253400015</v>
          </cell>
        </row>
        <row r="9">
          <cell r="A9">
            <v>86.452455999999984</v>
          </cell>
          <cell r="D9">
            <v>122.6964084482</v>
          </cell>
        </row>
        <row r="10">
          <cell r="A10">
            <v>126.59106000000001</v>
          </cell>
          <cell r="D10">
            <v>150.49779344820001</v>
          </cell>
        </row>
        <row r="11">
          <cell r="A11">
            <v>175.076866</v>
          </cell>
          <cell r="D11">
            <v>180.32923558090002</v>
          </cell>
        </row>
        <row r="12">
          <cell r="A12">
            <v>250.37161</v>
          </cell>
          <cell r="D12">
            <v>206.32408658360001</v>
          </cell>
        </row>
      </sheetData>
      <sheetData sheetId="92" refreshError="1"/>
      <sheetData sheetId="93" refreshError="1">
        <row r="3">
          <cell r="A3">
            <v>0</v>
          </cell>
          <cell r="D3">
            <v>0</v>
          </cell>
        </row>
        <row r="4">
          <cell r="A4">
            <v>0.56190642000000002</v>
          </cell>
          <cell r="D4">
            <v>16.293891323569998</v>
          </cell>
        </row>
        <row r="5">
          <cell r="A5">
            <v>1.8225287400000001</v>
          </cell>
          <cell r="D5">
            <v>28.811909741979999</v>
          </cell>
        </row>
        <row r="6">
          <cell r="A6">
            <v>3.4349435999999995</v>
          </cell>
          <cell r="D6">
            <v>39.651002520239999</v>
          </cell>
        </row>
        <row r="7">
          <cell r="A7">
            <v>8.5751670000000004</v>
          </cell>
          <cell r="D7">
            <v>66.309639391200008</v>
          </cell>
        </row>
        <row r="8">
          <cell r="A8">
            <v>30.401513999999995</v>
          </cell>
          <cell r="D8">
            <v>90.560787526700011</v>
          </cell>
        </row>
        <row r="9">
          <cell r="A9">
            <v>53.454299999999996</v>
          </cell>
          <cell r="D9">
            <v>124.4045255426</v>
          </cell>
        </row>
        <row r="10">
          <cell r="A10">
            <v>125.207268</v>
          </cell>
          <cell r="D10">
            <v>161.92193857239999</v>
          </cell>
        </row>
        <row r="11">
          <cell r="A11">
            <v>314.60947999999996</v>
          </cell>
          <cell r="D11">
            <v>191.35248473339999</v>
          </cell>
        </row>
      </sheetData>
      <sheetData sheetId="94" refreshError="1"/>
      <sheetData sheetId="95" refreshError="1">
        <row r="3">
          <cell r="A3">
            <v>0</v>
          </cell>
          <cell r="D3">
            <v>0</v>
          </cell>
        </row>
        <row r="4">
          <cell r="A4">
            <v>0.95933767999999997</v>
          </cell>
          <cell r="D4">
            <v>16.65074990143</v>
          </cell>
        </row>
        <row r="5">
          <cell r="A5">
            <v>1.8537935999999999</v>
          </cell>
          <cell r="D5">
            <v>27.16123030899</v>
          </cell>
        </row>
        <row r="6">
          <cell r="A6">
            <v>4.3564048</v>
          </cell>
          <cell r="D6">
            <v>41.587869410420005</v>
          </cell>
        </row>
        <row r="7">
          <cell r="A7">
            <v>10.835411399999998</v>
          </cell>
          <cell r="D7">
            <v>61.637894655800004</v>
          </cell>
        </row>
        <row r="8">
          <cell r="A8">
            <v>39.337488000000008</v>
          </cell>
          <cell r="D8">
            <v>90.023108740799998</v>
          </cell>
        </row>
        <row r="9">
          <cell r="A9">
            <v>46.824392000000003</v>
          </cell>
          <cell r="D9">
            <v>94.26059584250001</v>
          </cell>
        </row>
        <row r="10">
          <cell r="A10">
            <v>97.219769999999983</v>
          </cell>
          <cell r="D10">
            <v>118.69968134060001</v>
          </cell>
        </row>
        <row r="11">
          <cell r="A11">
            <v>256.99720000000002</v>
          </cell>
          <cell r="D11">
            <v>152.3649344648</v>
          </cell>
        </row>
      </sheetData>
      <sheetData sheetId="96" refreshError="1"/>
      <sheetData sheetId="97" refreshError="1">
        <row r="3">
          <cell r="A3">
            <v>0</v>
          </cell>
          <cell r="D3">
            <v>0</v>
          </cell>
        </row>
        <row r="4">
          <cell r="A4">
            <v>1.6250513600000001</v>
          </cell>
          <cell r="D4">
            <v>28.63170116441</v>
          </cell>
        </row>
        <row r="5">
          <cell r="A5">
            <v>2.9685741999999999</v>
          </cell>
          <cell r="D5">
            <v>39.459784594209999</v>
          </cell>
        </row>
        <row r="6">
          <cell r="A6">
            <v>8.8080850000000002</v>
          </cell>
          <cell r="D6">
            <v>62.778863496199996</v>
          </cell>
        </row>
        <row r="7">
          <cell r="A7">
            <v>21.349995400000005</v>
          </cell>
          <cell r="D7">
            <v>89.849072070700004</v>
          </cell>
        </row>
        <row r="8">
          <cell r="A8">
            <v>93.273371999999995</v>
          </cell>
          <cell r="D8">
            <v>115.94734422560002</v>
          </cell>
        </row>
        <row r="9">
          <cell r="A9">
            <v>109.75517799999999</v>
          </cell>
          <cell r="D9">
            <v>120.33551483399999</v>
          </cell>
        </row>
        <row r="10">
          <cell r="A10">
            <v>167.56811799999997</v>
          </cell>
          <cell r="D10">
            <v>143.7270441453</v>
          </cell>
        </row>
        <row r="11">
          <cell r="A11">
            <v>327.38059999999996</v>
          </cell>
          <cell r="D11">
            <v>167.7441046191</v>
          </cell>
        </row>
      </sheetData>
      <sheetData sheetId="98" refreshError="1"/>
      <sheetData sheetId="99" refreshError="1"/>
      <sheetData sheetId="100" refreshError="1"/>
      <sheetData sheetId="101" refreshError="1"/>
      <sheetData sheetId="102" refreshError="1">
        <row r="3">
          <cell r="A3">
            <v>0</v>
          </cell>
          <cell r="D3">
            <v>0</v>
          </cell>
        </row>
        <row r="4">
          <cell r="A4">
            <v>0</v>
          </cell>
          <cell r="D4">
            <v>4.4474103600000001</v>
          </cell>
        </row>
        <row r="5">
          <cell r="A5">
            <v>21.7714322</v>
          </cell>
          <cell r="D5">
            <v>160.106844</v>
          </cell>
        </row>
        <row r="6">
          <cell r="A6">
            <v>43.542864399999999</v>
          </cell>
          <cell r="D6">
            <v>302.42404212000002</v>
          </cell>
        </row>
        <row r="7">
          <cell r="A7">
            <v>59.376614799999992</v>
          </cell>
          <cell r="D7">
            <v>442.51752840000006</v>
          </cell>
        </row>
        <row r="8">
          <cell r="A8">
            <v>83.127265800000004</v>
          </cell>
          <cell r="D8">
            <v>507.00500748000002</v>
          </cell>
        </row>
        <row r="9">
          <cell r="A9">
            <v>98.961041599999987</v>
          </cell>
          <cell r="D9">
            <v>598.17696204000003</v>
          </cell>
        </row>
        <row r="10">
          <cell r="A10">
            <v>118.753255</v>
          </cell>
          <cell r="D10">
            <v>676.00667664000014</v>
          </cell>
        </row>
        <row r="11">
          <cell r="A11">
            <v>152.39999999999998</v>
          </cell>
          <cell r="D11">
            <v>773.84974896000006</v>
          </cell>
        </row>
        <row r="12">
          <cell r="A12">
            <v>176.15065099999998</v>
          </cell>
          <cell r="D12">
            <v>849.45576060000008</v>
          </cell>
        </row>
        <row r="13">
          <cell r="A13">
            <v>227.61039059999999</v>
          </cell>
          <cell r="D13">
            <v>958.41736104000017</v>
          </cell>
        </row>
        <row r="14">
          <cell r="A14">
            <v>251.36104159999996</v>
          </cell>
          <cell r="D14">
            <v>1020.68113716</v>
          </cell>
        </row>
        <row r="15">
          <cell r="A15">
            <v>330.52986980000003</v>
          </cell>
          <cell r="D15">
            <v>1180.7879811600001</v>
          </cell>
        </row>
        <row r="16">
          <cell r="A16">
            <v>389.9064846</v>
          </cell>
          <cell r="D16">
            <v>1258.6176957600003</v>
          </cell>
        </row>
        <row r="17">
          <cell r="A17">
            <v>453.24156240000002</v>
          </cell>
          <cell r="D17">
            <v>1327.5525896400002</v>
          </cell>
        </row>
        <row r="18">
          <cell r="A18">
            <v>534.38960939999993</v>
          </cell>
          <cell r="D18">
            <v>1354.2370606800002</v>
          </cell>
        </row>
        <row r="19">
          <cell r="A19">
            <v>631.37143219999996</v>
          </cell>
          <cell r="D19">
            <v>1383.1452435600002</v>
          </cell>
        </row>
        <row r="20">
          <cell r="A20">
            <v>1005.4441663999999</v>
          </cell>
          <cell r="D20">
            <v>1394.26377168</v>
          </cell>
        </row>
        <row r="21">
          <cell r="A21">
            <v>1353.7870054</v>
          </cell>
          <cell r="D21">
            <v>1394.26377168</v>
          </cell>
        </row>
        <row r="22">
          <cell r="A22">
            <v>2078.1818227999997</v>
          </cell>
          <cell r="D22">
            <v>1378.6978287600002</v>
          </cell>
        </row>
        <row r="23">
          <cell r="A23">
            <v>2755.0753128000001</v>
          </cell>
          <cell r="D23">
            <v>1367.5793006400002</v>
          </cell>
        </row>
      </sheetData>
      <sheetData sheetId="103" refreshError="1"/>
      <sheetData sheetId="104" refreshError="1">
        <row r="3">
          <cell r="A3">
            <v>0</v>
          </cell>
          <cell r="D3">
            <v>0</v>
          </cell>
        </row>
        <row r="4">
          <cell r="A4">
            <v>78</v>
          </cell>
          <cell r="D4">
            <v>298.92049152000004</v>
          </cell>
        </row>
        <row r="5">
          <cell r="A5">
            <v>204</v>
          </cell>
          <cell r="D5">
            <v>597.84098304000008</v>
          </cell>
        </row>
        <row r="6">
          <cell r="A6">
            <v>230</v>
          </cell>
          <cell r="D6">
            <v>697.4811468800001</v>
          </cell>
        </row>
        <row r="7">
          <cell r="A7">
            <v>280</v>
          </cell>
          <cell r="D7">
            <v>797.12131072000011</v>
          </cell>
        </row>
        <row r="8">
          <cell r="A8">
            <v>320</v>
          </cell>
          <cell r="D8">
            <v>896.76147456000001</v>
          </cell>
        </row>
      </sheetData>
      <sheetData sheetId="105" refreshError="1">
        <row r="3">
          <cell r="A3">
            <v>0</v>
          </cell>
          <cell r="D3">
            <v>0</v>
          </cell>
        </row>
        <row r="4">
          <cell r="A4">
            <v>60</v>
          </cell>
          <cell r="D4">
            <v>298.92049152000004</v>
          </cell>
        </row>
        <row r="5">
          <cell r="A5">
            <v>140</v>
          </cell>
          <cell r="D5">
            <v>597.84098304000008</v>
          </cell>
        </row>
        <row r="6">
          <cell r="A6">
            <v>155</v>
          </cell>
          <cell r="D6">
            <v>697.4811468800001</v>
          </cell>
        </row>
        <row r="7">
          <cell r="A7">
            <v>190</v>
          </cell>
          <cell r="D7">
            <v>797.12131072000011</v>
          </cell>
        </row>
        <row r="8">
          <cell r="A8">
            <v>220</v>
          </cell>
          <cell r="D8">
            <v>896.76147456000001</v>
          </cell>
        </row>
      </sheetData>
      <sheetData sheetId="106" refreshError="1">
        <row r="3">
          <cell r="A3">
            <v>0</v>
          </cell>
          <cell r="D3">
            <v>0</v>
          </cell>
        </row>
        <row r="4">
          <cell r="A4">
            <v>318</v>
          </cell>
          <cell r="D4">
            <v>312.87011445759998</v>
          </cell>
        </row>
        <row r="5">
          <cell r="A5">
            <v>555</v>
          </cell>
          <cell r="D5">
            <v>501.1900241152</v>
          </cell>
        </row>
        <row r="6">
          <cell r="A6">
            <v>786</v>
          </cell>
          <cell r="D6">
            <v>625.74022891519996</v>
          </cell>
        </row>
      </sheetData>
      <sheetData sheetId="107" refreshError="1"/>
      <sheetData sheetId="108" refreshError="1"/>
      <sheetData sheetId="109" refreshError="1"/>
      <sheetData sheetId="110" refreshError="1">
        <row r="3">
          <cell r="A3">
            <v>0</v>
          </cell>
          <cell r="D3">
            <v>0</v>
          </cell>
        </row>
        <row r="4">
          <cell r="A4">
            <v>3.8100000000000002E-2</v>
          </cell>
          <cell r="D4">
            <v>442.82046028000002</v>
          </cell>
        </row>
        <row r="5">
          <cell r="A5">
            <v>0.77978000000000003</v>
          </cell>
          <cell r="D5">
            <v>890.80085761600003</v>
          </cell>
        </row>
        <row r="6">
          <cell r="A6">
            <v>1.27</v>
          </cell>
          <cell r="D6">
            <v>1333.5323534640002</v>
          </cell>
        </row>
        <row r="7">
          <cell r="A7">
            <v>2.5374599999999998</v>
          </cell>
          <cell r="D7">
            <v>1776.130402664</v>
          </cell>
        </row>
        <row r="8">
          <cell r="A8">
            <v>4.2621199999999995</v>
          </cell>
          <cell r="D8">
            <v>2218.5950052160001</v>
          </cell>
        </row>
        <row r="9">
          <cell r="A9">
            <v>6.9164199999999996</v>
          </cell>
          <cell r="D9">
            <v>2666.1750626080002</v>
          </cell>
        </row>
        <row r="10">
          <cell r="A10">
            <v>10.2235</v>
          </cell>
          <cell r="D10">
            <v>3108.328289648</v>
          </cell>
        </row>
        <row r="11">
          <cell r="A11">
            <v>13.276580000000001</v>
          </cell>
          <cell r="D11">
            <v>3550.5704811200003</v>
          </cell>
        </row>
      </sheetData>
      <sheetData sheetId="111" refreshError="1"/>
      <sheetData sheetId="112" refreshError="1">
        <row r="3">
          <cell r="A3">
            <v>0</v>
          </cell>
          <cell r="D3">
            <v>0</v>
          </cell>
        </row>
        <row r="4">
          <cell r="A4">
            <v>0.20827999999999999</v>
          </cell>
          <cell r="D4">
            <v>440.952207208</v>
          </cell>
        </row>
        <row r="5">
          <cell r="A5">
            <v>0.46481999999999996</v>
          </cell>
          <cell r="D5">
            <v>887.15331590400001</v>
          </cell>
        </row>
        <row r="6">
          <cell r="A6">
            <v>0.97535999999999989</v>
          </cell>
          <cell r="D6">
            <v>1333.3544246000001</v>
          </cell>
        </row>
        <row r="7">
          <cell r="A7">
            <v>2.2885399999999998</v>
          </cell>
          <cell r="D7">
            <v>1779.7779443760001</v>
          </cell>
        </row>
        <row r="8">
          <cell r="A8">
            <v>6.1163199999999991</v>
          </cell>
          <cell r="D8">
            <v>2226.646286312</v>
          </cell>
        </row>
        <row r="9">
          <cell r="A9">
            <v>10.70102</v>
          </cell>
          <cell r="D9">
            <v>2668.5326200559998</v>
          </cell>
        </row>
        <row r="10">
          <cell r="A10">
            <v>16.037559999999999</v>
          </cell>
          <cell r="D10">
            <v>3110.5524004479998</v>
          </cell>
        </row>
        <row r="11">
          <cell r="A11">
            <v>20.622259999999997</v>
          </cell>
          <cell r="D11">
            <v>3557.5986712479998</v>
          </cell>
        </row>
      </sheetData>
      <sheetData sheetId="113" refreshError="1">
        <row r="3">
          <cell r="A3">
            <v>0</v>
          </cell>
          <cell r="D3">
            <v>0</v>
          </cell>
        </row>
        <row r="4">
          <cell r="A4">
            <v>0.26415999999999995</v>
          </cell>
          <cell r="D4">
            <v>297.763953904</v>
          </cell>
        </row>
        <row r="5">
          <cell r="A5">
            <v>1.2522199999999999</v>
          </cell>
          <cell r="D5">
            <v>512.96891491199995</v>
          </cell>
        </row>
        <row r="6">
          <cell r="A6">
            <v>1.9837400000000001</v>
          </cell>
          <cell r="D6">
            <v>595.483425592</v>
          </cell>
        </row>
        <row r="7">
          <cell r="A7">
            <v>4.9072800000000001</v>
          </cell>
          <cell r="D7">
            <v>810.73286881599995</v>
          </cell>
        </row>
        <row r="8">
          <cell r="A8">
            <v>9.2862399999999994</v>
          </cell>
          <cell r="D8">
            <v>1043.908645088</v>
          </cell>
        </row>
        <row r="9">
          <cell r="A9">
            <v>16.931639999999998</v>
          </cell>
          <cell r="D9">
            <v>1251.95196932</v>
          </cell>
        </row>
        <row r="10">
          <cell r="A10">
            <v>36.931599999999996</v>
          </cell>
          <cell r="D10">
            <v>1431.3042642319999</v>
          </cell>
        </row>
        <row r="11">
          <cell r="A11">
            <v>60.309759999999997</v>
          </cell>
          <cell r="D11">
            <v>1485.1277455920001</v>
          </cell>
        </row>
      </sheetData>
      <sheetData sheetId="114" refreshError="1">
        <row r="3">
          <cell r="A3">
            <v>0</v>
          </cell>
          <cell r="D3">
            <v>0</v>
          </cell>
        </row>
        <row r="4">
          <cell r="A4">
            <v>2.5857199999999998</v>
          </cell>
          <cell r="D4">
            <v>353.90051049600004</v>
          </cell>
        </row>
        <row r="5">
          <cell r="A5">
            <v>7.3507599999999993</v>
          </cell>
          <cell r="D5">
            <v>563.23381899200001</v>
          </cell>
        </row>
        <row r="6">
          <cell r="A6">
            <v>18.442939999999997</v>
          </cell>
          <cell r="D6">
            <v>793.96307338400004</v>
          </cell>
        </row>
        <row r="7">
          <cell r="A7">
            <v>34.17062</v>
          </cell>
          <cell r="D7">
            <v>934.17101821599999</v>
          </cell>
        </row>
        <row r="8">
          <cell r="A8">
            <v>38.559739999999998</v>
          </cell>
          <cell r="D8">
            <v>973.76019045600003</v>
          </cell>
        </row>
        <row r="9">
          <cell r="A9">
            <v>51.104799999999997</v>
          </cell>
          <cell r="D9">
            <v>1002.139844264</v>
          </cell>
        </row>
        <row r="10">
          <cell r="A10">
            <v>58.775599999999997</v>
          </cell>
          <cell r="D10">
            <v>983.76868905599997</v>
          </cell>
        </row>
        <row r="11">
          <cell r="A11"/>
          <cell r="D11"/>
        </row>
        <row r="12">
          <cell r="A12"/>
          <cell r="D12"/>
        </row>
        <row r="13">
          <cell r="A13"/>
          <cell r="D13"/>
        </row>
        <row r="14">
          <cell r="A14"/>
          <cell r="D14"/>
        </row>
      </sheetData>
      <sheetData sheetId="115" refreshError="1">
        <row r="3">
          <cell r="A3">
            <v>0</v>
          </cell>
          <cell r="D3">
            <v>0</v>
          </cell>
        </row>
        <row r="4">
          <cell r="A4">
            <v>1.4732000000000001</v>
          </cell>
          <cell r="D4">
            <v>216.18356976000001</v>
          </cell>
        </row>
        <row r="5">
          <cell r="A5">
            <v>5.0038</v>
          </cell>
          <cell r="D5">
            <v>345.760264968</v>
          </cell>
        </row>
        <row r="6">
          <cell r="A6">
            <v>18.973799999999997</v>
          </cell>
          <cell r="D6">
            <v>435.30296577600001</v>
          </cell>
        </row>
        <row r="7">
          <cell r="A7">
            <v>31.978599999999997</v>
          </cell>
          <cell r="D7">
            <v>395.13552472800001</v>
          </cell>
        </row>
        <row r="8">
          <cell r="A8"/>
          <cell r="D8"/>
        </row>
        <row r="9">
          <cell r="A9"/>
          <cell r="D9"/>
        </row>
        <row r="10">
          <cell r="A10"/>
          <cell r="D10"/>
        </row>
        <row r="11">
          <cell r="A11"/>
          <cell r="D11"/>
        </row>
        <row r="12">
          <cell r="A12"/>
          <cell r="D12"/>
        </row>
        <row r="13">
          <cell r="A13"/>
          <cell r="D13"/>
        </row>
        <row r="14">
          <cell r="A14"/>
          <cell r="D14"/>
        </row>
      </sheetData>
      <sheetData sheetId="116" refreshError="1">
        <row r="3">
          <cell r="A3">
            <v>0</v>
          </cell>
          <cell r="D3">
            <v>0</v>
          </cell>
        </row>
        <row r="4">
          <cell r="A4">
            <v>0.60452000000000006</v>
          </cell>
          <cell r="D4">
            <v>330.05804272</v>
          </cell>
        </row>
        <row r="5">
          <cell r="A5">
            <v>1.3334999999999999</v>
          </cell>
          <cell r="D5">
            <v>505.85176035199999</v>
          </cell>
        </row>
        <row r="6">
          <cell r="A6">
            <v>1.9380200000000001</v>
          </cell>
          <cell r="D6">
            <v>595.5723900239999</v>
          </cell>
        </row>
        <row r="7">
          <cell r="A7">
            <v>2.9057599999999999</v>
          </cell>
          <cell r="D7">
            <v>735.51344156000005</v>
          </cell>
        </row>
        <row r="8">
          <cell r="A8">
            <v>3.6347399999999999</v>
          </cell>
          <cell r="D8">
            <v>810.86631546399997</v>
          </cell>
        </row>
        <row r="9">
          <cell r="A9">
            <v>5.9359799999999998</v>
          </cell>
          <cell r="D9">
            <v>1036.969419392</v>
          </cell>
        </row>
        <row r="10">
          <cell r="A10">
            <v>9.5681799999999981</v>
          </cell>
          <cell r="D10">
            <v>1245.190672488</v>
          </cell>
        </row>
        <row r="11">
          <cell r="A11">
            <v>16.10868</v>
          </cell>
          <cell r="D11">
            <v>1421.2068012</v>
          </cell>
        </row>
        <row r="12">
          <cell r="A12">
            <v>28.704540000000001</v>
          </cell>
          <cell r="D12">
            <v>1475.519586936</v>
          </cell>
        </row>
        <row r="13">
          <cell r="A13"/>
          <cell r="D13"/>
        </row>
        <row r="14">
          <cell r="A14"/>
          <cell r="D14"/>
        </row>
      </sheetData>
      <sheetData sheetId="117" refreshError="1">
        <row r="3">
          <cell r="A3">
            <v>0</v>
          </cell>
          <cell r="D3">
            <v>0</v>
          </cell>
        </row>
        <row r="4">
          <cell r="A4">
            <v>0.24129999999999999</v>
          </cell>
          <cell r="D4">
            <v>350.74227315999997</v>
          </cell>
        </row>
        <row r="5">
          <cell r="A5">
            <v>1.27</v>
          </cell>
          <cell r="D5">
            <v>544.01750168000001</v>
          </cell>
        </row>
        <row r="6">
          <cell r="A6">
            <v>5.0673000000000004</v>
          </cell>
          <cell r="D6">
            <v>790.98276491199999</v>
          </cell>
        </row>
        <row r="7">
          <cell r="A7">
            <v>14.234159999999999</v>
          </cell>
          <cell r="D7">
            <v>930.56795871999998</v>
          </cell>
        </row>
        <row r="8">
          <cell r="A8">
            <v>16.405860000000001</v>
          </cell>
          <cell r="D8">
            <v>966.33166038400009</v>
          </cell>
        </row>
        <row r="9">
          <cell r="A9">
            <v>30.396180000000001</v>
          </cell>
          <cell r="D9">
            <v>980.65493393600002</v>
          </cell>
        </row>
        <row r="10">
          <cell r="A10"/>
          <cell r="D10"/>
        </row>
        <row r="11">
          <cell r="A11"/>
          <cell r="D11"/>
        </row>
        <row r="12">
          <cell r="A12"/>
          <cell r="D12"/>
        </row>
        <row r="13">
          <cell r="A13"/>
          <cell r="D13"/>
        </row>
        <row r="14">
          <cell r="A14"/>
          <cell r="D14"/>
        </row>
      </sheetData>
      <sheetData sheetId="118" refreshError="1">
        <row r="3">
          <cell r="A3">
            <v>0</v>
          </cell>
          <cell r="D3">
            <v>0</v>
          </cell>
        </row>
        <row r="4">
          <cell r="A4">
            <v>3.6931599999999998</v>
          </cell>
          <cell r="D4">
            <v>218.896984936</v>
          </cell>
        </row>
        <row r="5">
          <cell r="A5">
            <v>8.74268</v>
          </cell>
          <cell r="D5">
            <v>346.73887372000002</v>
          </cell>
        </row>
        <row r="6">
          <cell r="A6">
            <v>24.749759999999998</v>
          </cell>
          <cell r="D6">
            <v>434.90262583200001</v>
          </cell>
        </row>
        <row r="7">
          <cell r="A7">
            <v>38.53942</v>
          </cell>
          <cell r="D7">
            <v>395.35793580799998</v>
          </cell>
        </row>
        <row r="8">
          <cell r="A8"/>
          <cell r="D8"/>
        </row>
        <row r="9">
          <cell r="A9"/>
          <cell r="D9"/>
        </row>
        <row r="10">
          <cell r="A10"/>
          <cell r="D10"/>
        </row>
        <row r="11">
          <cell r="A11"/>
          <cell r="D11"/>
        </row>
        <row r="12">
          <cell r="A12"/>
          <cell r="D12"/>
        </row>
        <row r="13">
          <cell r="A13"/>
          <cell r="D13"/>
        </row>
        <row r="14">
          <cell r="A14"/>
          <cell r="D14"/>
        </row>
      </sheetData>
      <sheetData sheetId="119" refreshError="1">
        <row r="3">
          <cell r="A3">
            <v>0</v>
          </cell>
          <cell r="D3">
            <v>0</v>
          </cell>
        </row>
        <row r="4">
          <cell r="A4">
            <v>0.41401999999999994</v>
          </cell>
          <cell r="D4">
            <v>495.21161428480008</v>
          </cell>
        </row>
        <row r="5">
          <cell r="A5">
            <v>0.89915999999999996</v>
          </cell>
          <cell r="D5">
            <v>1006.3656547840001</v>
          </cell>
        </row>
        <row r="6">
          <cell r="A6">
            <v>1.7449799999999998</v>
          </cell>
          <cell r="D6">
            <v>1485.6348428543999</v>
          </cell>
        </row>
        <row r="7">
          <cell r="A7">
            <v>3.1572199999999997</v>
          </cell>
          <cell r="D7">
            <v>1996.7888833536001</v>
          </cell>
        </row>
        <row r="8">
          <cell r="A8">
            <v>4.3561000000000005</v>
          </cell>
          <cell r="D8">
            <v>2539.92741644544</v>
          </cell>
        </row>
        <row r="9">
          <cell r="A9">
            <v>5.8419999999999996</v>
          </cell>
          <cell r="D9">
            <v>2939.3848332800003</v>
          </cell>
        </row>
        <row r="10">
          <cell r="A10">
            <v>7.3278999999999987</v>
          </cell>
          <cell r="D10">
            <v>3434.4968074009603</v>
          </cell>
        </row>
        <row r="11">
          <cell r="A11">
            <v>10.23874</v>
          </cell>
          <cell r="D11">
            <v>3929.7084216857602</v>
          </cell>
        </row>
        <row r="12">
          <cell r="A12">
            <v>12.43838</v>
          </cell>
          <cell r="D12">
            <v>4456.9045285632001</v>
          </cell>
        </row>
        <row r="13">
          <cell r="A13">
            <v>15.493999999999998</v>
          </cell>
          <cell r="D13">
            <v>4936.1737166335997</v>
          </cell>
        </row>
        <row r="14">
          <cell r="A14">
            <v>18.475960000000001</v>
          </cell>
          <cell r="D14">
            <v>5431.2856907545611</v>
          </cell>
        </row>
        <row r="15">
          <cell r="A15">
            <v>22.458679999999998</v>
          </cell>
          <cell r="D15">
            <v>5910.5548788249607</v>
          </cell>
        </row>
        <row r="16">
          <cell r="A16">
            <v>26.15438</v>
          </cell>
          <cell r="D16">
            <v>6405.7664931097606</v>
          </cell>
        </row>
        <row r="17">
          <cell r="A17">
            <v>30.708600000000001</v>
          </cell>
          <cell r="D17">
            <v>6884.9360410163208</v>
          </cell>
        </row>
        <row r="18">
          <cell r="A18">
            <v>34.762439999999998</v>
          </cell>
          <cell r="D18">
            <v>7396.1897216793604</v>
          </cell>
        </row>
      </sheetData>
      <sheetData sheetId="120" refreshError="1">
        <row r="3">
          <cell r="A3">
            <v>0</v>
          </cell>
          <cell r="D3">
            <v>0</v>
          </cell>
        </row>
        <row r="4">
          <cell r="A4">
            <v>0.22859999999999997</v>
          </cell>
          <cell r="D4">
            <v>224.01243977600001</v>
          </cell>
        </row>
        <row r="5">
          <cell r="A5">
            <v>0.58927999999999991</v>
          </cell>
          <cell r="D5">
            <v>444.19940897600003</v>
          </cell>
        </row>
        <row r="6">
          <cell r="A6">
            <v>1.02362</v>
          </cell>
          <cell r="D6">
            <v>668.74563534399999</v>
          </cell>
        </row>
        <row r="7">
          <cell r="A7">
            <v>1.5062199999999999</v>
          </cell>
          <cell r="D7">
            <v>893.38082614400003</v>
          </cell>
        </row>
        <row r="8">
          <cell r="A8">
            <v>2.0751799999999996</v>
          </cell>
          <cell r="D8">
            <v>1114.05709972</v>
          </cell>
        </row>
        <row r="9">
          <cell r="A9">
            <v>2.7152599999999998</v>
          </cell>
          <cell r="D9">
            <v>1334.9113021600001</v>
          </cell>
        </row>
        <row r="10">
          <cell r="A10">
            <v>3.2740599999999995</v>
          </cell>
          <cell r="D10">
            <v>1513.3739527520002</v>
          </cell>
        </row>
        <row r="11">
          <cell r="A11">
            <v>3.5763199999999999</v>
          </cell>
          <cell r="D11">
            <v>1602.6942424800002</v>
          </cell>
        </row>
        <row r="12">
          <cell r="A12">
            <v>3.8303199999999995</v>
          </cell>
          <cell r="D12">
            <v>1691.836603344</v>
          </cell>
        </row>
        <row r="13">
          <cell r="A13">
            <v>4.3027599999999993</v>
          </cell>
          <cell r="D13">
            <v>1785.7830435359999</v>
          </cell>
        </row>
      </sheetData>
      <sheetData sheetId="121" refreshError="1">
        <row r="3">
          <cell r="A3">
            <v>0</v>
          </cell>
          <cell r="D3">
            <v>0</v>
          </cell>
        </row>
        <row r="4">
          <cell r="A4">
            <v>9.1439999999999994E-2</v>
          </cell>
          <cell r="D4">
            <v>219.47525374400001</v>
          </cell>
        </row>
        <row r="5">
          <cell r="A5">
            <v>0.35559999999999997</v>
          </cell>
          <cell r="D5">
            <v>443.57665795200001</v>
          </cell>
        </row>
        <row r="6">
          <cell r="A6">
            <v>0.68833999999999995</v>
          </cell>
          <cell r="D6">
            <v>667.90047324</v>
          </cell>
        </row>
        <row r="7">
          <cell r="A7">
            <v>1.09728</v>
          </cell>
          <cell r="D7">
            <v>892.35773517600012</v>
          </cell>
        </row>
        <row r="8">
          <cell r="A8">
            <v>1.5290799999999998</v>
          </cell>
          <cell r="D8">
            <v>1112.7226332400001</v>
          </cell>
        </row>
        <row r="9">
          <cell r="A9">
            <v>2.0091399999999999</v>
          </cell>
          <cell r="D9">
            <v>1337.35782404</v>
          </cell>
        </row>
        <row r="10">
          <cell r="A10">
            <v>2.3926799999999999</v>
          </cell>
          <cell r="D10">
            <v>1515.420134688</v>
          </cell>
        </row>
        <row r="11">
          <cell r="A11">
            <v>2.5730200000000001</v>
          </cell>
          <cell r="D11">
            <v>1600.2032383840001</v>
          </cell>
        </row>
        <row r="12">
          <cell r="A12">
            <v>2.7787599999999997</v>
          </cell>
          <cell r="D12">
            <v>1689.2121526000001</v>
          </cell>
        </row>
        <row r="13">
          <cell r="A13">
            <v>3.0683199999999999</v>
          </cell>
          <cell r="D13">
            <v>1782.713770632</v>
          </cell>
        </row>
      </sheetData>
      <sheetData sheetId="122" refreshError="1">
        <row r="3">
          <cell r="A3">
            <v>0</v>
          </cell>
          <cell r="D3">
            <v>0</v>
          </cell>
        </row>
        <row r="4">
          <cell r="A4">
            <v>0.89915999999999996</v>
          </cell>
          <cell r="D4">
            <v>38.699527920000001</v>
          </cell>
        </row>
        <row r="5">
          <cell r="A5">
            <v>1.4198599999999999</v>
          </cell>
          <cell r="D5">
            <v>52.400050448000002</v>
          </cell>
        </row>
        <row r="6">
          <cell r="A6">
            <v>1.8135600000000001</v>
          </cell>
          <cell r="D6">
            <v>60.139956032000001</v>
          </cell>
        </row>
        <row r="7">
          <cell r="A7">
            <v>2.33934</v>
          </cell>
          <cell r="D7">
            <v>68.991917016000002</v>
          </cell>
        </row>
        <row r="8">
          <cell r="A8">
            <v>6.8529199999999992</v>
          </cell>
          <cell r="D8">
            <v>107.958338232</v>
          </cell>
        </row>
        <row r="9">
          <cell r="A9"/>
          <cell r="D9"/>
        </row>
        <row r="10">
          <cell r="A10"/>
          <cell r="D10"/>
        </row>
        <row r="11">
          <cell r="A11"/>
          <cell r="D11"/>
        </row>
        <row r="12">
          <cell r="A12"/>
          <cell r="D12"/>
        </row>
        <row r="13">
          <cell r="A13"/>
          <cell r="D13"/>
        </row>
        <row r="14">
          <cell r="A14"/>
          <cell r="D14"/>
        </row>
        <row r="15">
          <cell r="A15"/>
          <cell r="D15"/>
        </row>
        <row r="16">
          <cell r="A16"/>
          <cell r="D16"/>
        </row>
        <row r="17">
          <cell r="A17"/>
          <cell r="D17"/>
        </row>
        <row r="18">
          <cell r="A18"/>
          <cell r="D18"/>
        </row>
        <row r="19">
          <cell r="A19"/>
          <cell r="D19"/>
        </row>
        <row r="20">
          <cell r="A20"/>
          <cell r="D20"/>
        </row>
        <row r="21">
          <cell r="A21"/>
          <cell r="D21"/>
        </row>
        <row r="22">
          <cell r="A22"/>
          <cell r="D22"/>
        </row>
        <row r="23">
          <cell r="A23"/>
          <cell r="D23"/>
        </row>
        <row r="24">
          <cell r="A24"/>
          <cell r="D24"/>
        </row>
        <row r="25">
          <cell r="A25"/>
          <cell r="D25"/>
        </row>
        <row r="26">
          <cell r="A26"/>
          <cell r="D26"/>
        </row>
        <row r="27">
          <cell r="A27"/>
          <cell r="D27"/>
        </row>
        <row r="28">
          <cell r="A28"/>
          <cell r="D28"/>
        </row>
        <row r="29">
          <cell r="A29"/>
          <cell r="D29"/>
        </row>
        <row r="30">
          <cell r="A30"/>
          <cell r="D30"/>
        </row>
        <row r="31">
          <cell r="A31"/>
          <cell r="D31"/>
        </row>
        <row r="32">
          <cell r="A32"/>
          <cell r="D32"/>
        </row>
        <row r="33">
          <cell r="A33"/>
          <cell r="D33"/>
        </row>
        <row r="34">
          <cell r="A34"/>
          <cell r="D34"/>
        </row>
        <row r="35">
          <cell r="A35"/>
          <cell r="D35"/>
        </row>
        <row r="36">
          <cell r="A36"/>
          <cell r="D36"/>
        </row>
        <row r="37">
          <cell r="A37"/>
          <cell r="D37"/>
        </row>
        <row r="38">
          <cell r="A38"/>
          <cell r="D38"/>
        </row>
        <row r="39">
          <cell r="A39"/>
          <cell r="D39"/>
        </row>
      </sheetData>
      <sheetData sheetId="123" refreshError="1">
        <row r="3">
          <cell r="A3">
            <v>0</v>
          </cell>
          <cell r="D3">
            <v>0</v>
          </cell>
        </row>
        <row r="4">
          <cell r="A4">
            <v>0.19558</v>
          </cell>
          <cell r="D4">
            <v>30.514800176000001</v>
          </cell>
        </row>
        <row r="5">
          <cell r="A5">
            <v>0.43941999999999998</v>
          </cell>
          <cell r="D5">
            <v>43.726018328000002</v>
          </cell>
        </row>
        <row r="6">
          <cell r="A6">
            <v>0.62483999999999995</v>
          </cell>
          <cell r="D6">
            <v>61.474422512000004</v>
          </cell>
        </row>
        <row r="7">
          <cell r="A7">
            <v>0.83819999999999995</v>
          </cell>
          <cell r="D7">
            <v>71.127063383999996</v>
          </cell>
        </row>
        <row r="8">
          <cell r="A8">
            <v>0.98805999999999983</v>
          </cell>
          <cell r="D8">
            <v>80.023506583999989</v>
          </cell>
        </row>
        <row r="9">
          <cell r="A9">
            <v>1.1709400000000001</v>
          </cell>
          <cell r="D9">
            <v>88.69753870400001</v>
          </cell>
        </row>
        <row r="10">
          <cell r="A10">
            <v>1.4122399999999999</v>
          </cell>
          <cell r="D10">
            <v>102.30909680000001</v>
          </cell>
        </row>
        <row r="11">
          <cell r="A11">
            <v>1.5620999999999998</v>
          </cell>
          <cell r="D11">
            <v>107.46903385600001</v>
          </cell>
        </row>
        <row r="12">
          <cell r="A12">
            <v>1.82626</v>
          </cell>
          <cell r="D12">
            <v>111.38346886399999</v>
          </cell>
        </row>
        <row r="13">
          <cell r="A13"/>
          <cell r="D13"/>
        </row>
        <row r="14">
          <cell r="A14"/>
          <cell r="D14"/>
        </row>
        <row r="15">
          <cell r="A15"/>
          <cell r="D15"/>
        </row>
        <row r="16">
          <cell r="A16"/>
          <cell r="D16"/>
        </row>
        <row r="17">
          <cell r="A17"/>
          <cell r="D17"/>
        </row>
        <row r="18">
          <cell r="A18"/>
          <cell r="D18"/>
        </row>
        <row r="19">
          <cell r="A19"/>
          <cell r="D19"/>
        </row>
        <row r="20">
          <cell r="A20"/>
          <cell r="D20"/>
        </row>
        <row r="21">
          <cell r="A21"/>
          <cell r="D21"/>
        </row>
        <row r="22">
          <cell r="A22"/>
          <cell r="D22"/>
        </row>
        <row r="23">
          <cell r="A23"/>
          <cell r="D23"/>
        </row>
        <row r="24">
          <cell r="A24"/>
          <cell r="D24"/>
        </row>
        <row r="25">
          <cell r="A25"/>
          <cell r="D25"/>
        </row>
        <row r="26">
          <cell r="A26"/>
          <cell r="D26"/>
        </row>
        <row r="27">
          <cell r="A27"/>
          <cell r="D27"/>
        </row>
        <row r="28">
          <cell r="A28"/>
          <cell r="D28"/>
        </row>
        <row r="29">
          <cell r="A29"/>
          <cell r="D29"/>
        </row>
        <row r="30">
          <cell r="A30"/>
          <cell r="D30"/>
        </row>
        <row r="31">
          <cell r="A31"/>
          <cell r="D31"/>
        </row>
        <row r="32">
          <cell r="A32"/>
          <cell r="D32"/>
        </row>
        <row r="33">
          <cell r="A33"/>
          <cell r="D33"/>
        </row>
        <row r="34">
          <cell r="A34"/>
          <cell r="D34"/>
        </row>
        <row r="35">
          <cell r="A35"/>
          <cell r="D35"/>
        </row>
        <row r="36">
          <cell r="A36"/>
          <cell r="D36"/>
        </row>
        <row r="37">
          <cell r="A37"/>
          <cell r="D37"/>
        </row>
        <row r="38">
          <cell r="A38"/>
          <cell r="D38"/>
        </row>
        <row r="39">
          <cell r="A39"/>
          <cell r="D39"/>
        </row>
      </sheetData>
      <sheetData sheetId="124" refreshError="1">
        <row r="3">
          <cell r="A3">
            <v>0</v>
          </cell>
          <cell r="D3">
            <v>0</v>
          </cell>
        </row>
        <row r="4">
          <cell r="A4">
            <v>7.6999999999999999E-2</v>
          </cell>
          <cell r="D4">
            <v>250.09681123840002</v>
          </cell>
        </row>
        <row r="5">
          <cell r="A5">
            <v>0.189</v>
          </cell>
          <cell r="D5">
            <v>504.47814952192005</v>
          </cell>
        </row>
        <row r="6">
          <cell r="A6">
            <v>0.35</v>
          </cell>
          <cell r="D6">
            <v>752.08395666432011</v>
          </cell>
        </row>
        <row r="7">
          <cell r="A7">
            <v>0.498</v>
          </cell>
          <cell r="D7">
            <v>993.61171381248005</v>
          </cell>
        </row>
        <row r="8">
          <cell r="A8">
            <v>0.77800000000000002</v>
          </cell>
          <cell r="D8">
            <v>1247.0962906214399</v>
          </cell>
        </row>
        <row r="9">
          <cell r="A9">
            <v>1.046</v>
          </cell>
          <cell r="D9">
            <v>1482.4463576115202</v>
          </cell>
        </row>
        <row r="10">
          <cell r="A10">
            <v>1.397</v>
          </cell>
          <cell r="D10">
            <v>1741.8097040870402</v>
          </cell>
        </row>
        <row r="11">
          <cell r="A11">
            <v>1.7849999999999999</v>
          </cell>
          <cell r="D11">
            <v>1980.04933582848</v>
          </cell>
        </row>
        <row r="12">
          <cell r="A12">
            <v>2.4350000000000001</v>
          </cell>
          <cell r="D12">
            <v>2232.9360716544002</v>
          </cell>
        </row>
        <row r="13">
          <cell r="A13">
            <v>3.085</v>
          </cell>
          <cell r="D13">
            <v>2476.7555525708799</v>
          </cell>
        </row>
        <row r="14">
          <cell r="A14">
            <v>3.82</v>
          </cell>
          <cell r="D14">
            <v>2735.6206982272001</v>
          </cell>
        </row>
        <row r="15">
          <cell r="A15">
            <v>4.7809999999999997</v>
          </cell>
          <cell r="D15">
            <v>2988.00923323392</v>
          </cell>
        </row>
      </sheetData>
      <sheetData sheetId="125" refreshError="1">
        <row r="3">
          <cell r="A3">
            <v>0</v>
          </cell>
          <cell r="D3">
            <v>0</v>
          </cell>
        </row>
        <row r="4">
          <cell r="A4">
            <v>1.454</v>
          </cell>
          <cell r="D4">
            <v>410.41783485695998</v>
          </cell>
        </row>
        <row r="5">
          <cell r="A5">
            <v>3.4980000000000002</v>
          </cell>
          <cell r="D5">
            <v>807.48388775936007</v>
          </cell>
        </row>
        <row r="6">
          <cell r="A6">
            <v>6.4029999999999996</v>
          </cell>
          <cell r="D6">
            <v>1199.9664931251202</v>
          </cell>
        </row>
        <row r="7">
          <cell r="A7">
            <v>8.3810000000000002</v>
          </cell>
          <cell r="D7">
            <v>1496.4956207129601</v>
          </cell>
        </row>
        <row r="8">
          <cell r="A8">
            <v>10.574999999999999</v>
          </cell>
          <cell r="D8">
            <v>1799.6009991142403</v>
          </cell>
        </row>
        <row r="9">
          <cell r="A9">
            <v>12.39</v>
          </cell>
          <cell r="D9">
            <v>2094.0376832614402</v>
          </cell>
        </row>
        <row r="10">
          <cell r="A10">
            <v>14.798999999999999</v>
          </cell>
          <cell r="D10">
            <v>2392.7588944537601</v>
          </cell>
        </row>
      </sheetData>
      <sheetData sheetId="126" refreshError="1">
        <row r="3">
          <cell r="A3">
            <v>0</v>
          </cell>
          <cell r="D3">
            <v>0</v>
          </cell>
        </row>
        <row r="4">
          <cell r="A4">
            <v>1.1739999999999999</v>
          </cell>
          <cell r="D4">
            <v>213.03067028992001</v>
          </cell>
        </row>
        <row r="5">
          <cell r="A5">
            <v>2.1869999999999998</v>
          </cell>
          <cell r="D5">
            <v>402.34698158592005</v>
          </cell>
        </row>
        <row r="6">
          <cell r="A6">
            <v>3.944</v>
          </cell>
          <cell r="D6">
            <v>600.23234697216003</v>
          </cell>
        </row>
        <row r="7">
          <cell r="A7">
            <v>5.0069999999999997</v>
          </cell>
          <cell r="D7">
            <v>699.27466982912017</v>
          </cell>
        </row>
        <row r="8">
          <cell r="A8">
            <v>6.4420000000000002</v>
          </cell>
          <cell r="D8">
            <v>804.79360333568002</v>
          </cell>
        </row>
        <row r="9">
          <cell r="A9">
            <v>7.452</v>
          </cell>
          <cell r="D9">
            <v>901.64384258816006</v>
          </cell>
        </row>
        <row r="10">
          <cell r="A10">
            <v>8.8339999999999996</v>
          </cell>
          <cell r="D10">
            <v>992.01747119104004</v>
          </cell>
        </row>
        <row r="11">
          <cell r="A11">
            <v>9.9489999999999998</v>
          </cell>
          <cell r="D11">
            <v>1045.8231596646401</v>
          </cell>
        </row>
        <row r="12">
          <cell r="A12">
            <v>10.852</v>
          </cell>
          <cell r="D12">
            <v>1101.8209317427199</v>
          </cell>
        </row>
        <row r="13">
          <cell r="A13">
            <v>14.352</v>
          </cell>
          <cell r="D13">
            <v>1155.825900544</v>
          </cell>
        </row>
        <row r="14">
          <cell r="A14">
            <v>15.997</v>
          </cell>
          <cell r="D14">
            <v>1218.30028327168</v>
          </cell>
        </row>
        <row r="15">
          <cell r="A15">
            <v>18.542999999999999</v>
          </cell>
          <cell r="D15">
            <v>1272.30525207296</v>
          </cell>
        </row>
        <row r="16">
          <cell r="A16">
            <v>24.375</v>
          </cell>
          <cell r="D16">
            <v>1317.8408069478401</v>
          </cell>
        </row>
      </sheetData>
      <sheetData sheetId="127" refreshError="1">
        <row r="3">
          <cell r="A3">
            <v>0</v>
          </cell>
          <cell r="D3">
            <v>0</v>
          </cell>
        </row>
        <row r="4">
          <cell r="A4">
            <v>0.74675999999999998</v>
          </cell>
          <cell r="D4">
            <v>531.20662347200005</v>
          </cell>
        </row>
        <row r="5">
          <cell r="A5">
            <v>8.5902799999999999</v>
          </cell>
          <cell r="D5">
            <v>1153.0680031520001</v>
          </cell>
        </row>
        <row r="6">
          <cell r="A6">
            <v>16.809720000000002</v>
          </cell>
          <cell r="D6">
            <v>1878.617428328</v>
          </cell>
        </row>
        <row r="7">
          <cell r="A7">
            <v>22.97176</v>
          </cell>
          <cell r="D7">
            <v>2552.3450718639997</v>
          </cell>
        </row>
        <row r="8">
          <cell r="A8">
            <v>28.574999999999999</v>
          </cell>
          <cell r="D8">
            <v>3109.4403450479999</v>
          </cell>
        </row>
        <row r="9">
          <cell r="A9">
            <v>34.363659999999996</v>
          </cell>
          <cell r="D9">
            <v>3666.5356182320002</v>
          </cell>
        </row>
        <row r="10">
          <cell r="A10">
            <v>38.661339999999996</v>
          </cell>
          <cell r="D10">
            <v>4158.8647849200006</v>
          </cell>
        </row>
        <row r="11">
          <cell r="A11">
            <v>41.089579999999998</v>
          </cell>
          <cell r="D11">
            <v>4405.0293682640004</v>
          </cell>
        </row>
        <row r="12">
          <cell r="A12">
            <v>43.888659999999994</v>
          </cell>
          <cell r="D12">
            <v>4651.193951608001</v>
          </cell>
        </row>
        <row r="13">
          <cell r="A13">
            <v>46.504859999999994</v>
          </cell>
          <cell r="D13">
            <v>4897.3585349519999</v>
          </cell>
        </row>
      </sheetData>
      <sheetData sheetId="128" refreshError="1">
        <row r="3">
          <cell r="A3">
            <v>0</v>
          </cell>
          <cell r="D3">
            <v>0</v>
          </cell>
        </row>
        <row r="4">
          <cell r="A4">
            <v>0.67818000000000001</v>
          </cell>
          <cell r="D4">
            <v>637.96394187199996</v>
          </cell>
        </row>
        <row r="5">
          <cell r="A5">
            <v>2.2605999999999997</v>
          </cell>
          <cell r="D5">
            <v>1262.8501122399998</v>
          </cell>
        </row>
        <row r="6">
          <cell r="A6">
            <v>4.5211999999999994</v>
          </cell>
          <cell r="D6">
            <v>1874.4361000240001</v>
          </cell>
        </row>
        <row r="7">
          <cell r="A7">
            <v>7.8384399999999994</v>
          </cell>
          <cell r="D7">
            <v>2525.7447066959999</v>
          </cell>
        </row>
        <row r="8">
          <cell r="A8">
            <v>10.85342</v>
          </cell>
          <cell r="D8">
            <v>3150.6308770639998</v>
          </cell>
        </row>
        <row r="9">
          <cell r="A9">
            <v>13.642339999999999</v>
          </cell>
          <cell r="D9">
            <v>3762.5282403600004</v>
          </cell>
        </row>
        <row r="10">
          <cell r="A10">
            <v>16.128999999999998</v>
          </cell>
          <cell r="D10">
            <v>4283.326025288</v>
          </cell>
        </row>
        <row r="11">
          <cell r="A11">
            <v>16.431259999999998</v>
          </cell>
          <cell r="D11">
            <v>4439.5475678800003</v>
          </cell>
        </row>
        <row r="12">
          <cell r="A12">
            <v>17.3355</v>
          </cell>
          <cell r="D12">
            <v>4712.935267416</v>
          </cell>
        </row>
        <row r="13">
          <cell r="A13">
            <v>18.389599999999998</v>
          </cell>
          <cell r="D13">
            <v>4973.3341598799998</v>
          </cell>
        </row>
      </sheetData>
      <sheetData sheetId="129" refreshError="1">
        <row r="3">
          <cell r="A3">
            <v>0</v>
          </cell>
          <cell r="D3">
            <v>0</v>
          </cell>
        </row>
        <row r="4">
          <cell r="A4">
            <v>0.75183999999999995</v>
          </cell>
          <cell r="D4">
            <v>634.85018675200001</v>
          </cell>
        </row>
        <row r="5">
          <cell r="A5">
            <v>1.8795999999999997</v>
          </cell>
          <cell r="D5">
            <v>1230.82291672</v>
          </cell>
        </row>
        <row r="6">
          <cell r="A6">
            <v>4.3586399999999994</v>
          </cell>
          <cell r="D6">
            <v>1865.6731034720001</v>
          </cell>
        </row>
        <row r="7">
          <cell r="A7">
            <v>6.1620400000000002</v>
          </cell>
          <cell r="D7">
            <v>2461.6458334399999</v>
          </cell>
        </row>
        <row r="8">
          <cell r="A8">
            <v>9.1668599999999998</v>
          </cell>
          <cell r="D8">
            <v>3096.4960201920003</v>
          </cell>
        </row>
        <row r="9">
          <cell r="A9">
            <v>11.722099999999999</v>
          </cell>
          <cell r="D9">
            <v>3692.4687501600001</v>
          </cell>
        </row>
        <row r="10">
          <cell r="A10">
            <v>12.92606</v>
          </cell>
          <cell r="D10">
            <v>4210.6865665599998</v>
          </cell>
        </row>
        <row r="11">
          <cell r="A11">
            <v>13.30198</v>
          </cell>
          <cell r="D11">
            <v>4417.9736931200005</v>
          </cell>
        </row>
        <row r="12">
          <cell r="A12">
            <v>15.179040000000001</v>
          </cell>
          <cell r="D12">
            <v>5013.9464230880003</v>
          </cell>
        </row>
      </sheetData>
      <sheetData sheetId="130" refreshError="1">
        <row r="3">
          <cell r="A3">
            <v>0</v>
          </cell>
          <cell r="D3">
            <v>0</v>
          </cell>
        </row>
        <row r="4">
          <cell r="A4">
            <v>11.531599999999999</v>
          </cell>
          <cell r="D4">
            <v>47.507006687999997</v>
          </cell>
        </row>
        <row r="5">
          <cell r="A5">
            <v>57.073799999999991</v>
          </cell>
          <cell r="D5">
            <v>181.97674565599999</v>
          </cell>
        </row>
        <row r="6">
          <cell r="A6">
            <v>103.8352</v>
          </cell>
          <cell r="D6">
            <v>225.43587068799999</v>
          </cell>
        </row>
        <row r="7">
          <cell r="A7">
            <v>151.79039999999998</v>
          </cell>
          <cell r="D7">
            <v>266.49295605599997</v>
          </cell>
        </row>
        <row r="8">
          <cell r="A8">
            <v>192.4812</v>
          </cell>
          <cell r="D8">
            <v>302.70147988000002</v>
          </cell>
        </row>
        <row r="9">
          <cell r="A9">
            <v>211.91219999999998</v>
          </cell>
          <cell r="D9">
            <v>324.45328350400001</v>
          </cell>
        </row>
      </sheetData>
      <sheetData sheetId="131" refreshError="1">
        <row r="3">
          <cell r="A3">
            <v>0</v>
          </cell>
          <cell r="D3">
            <v>0</v>
          </cell>
        </row>
        <row r="4">
          <cell r="A4">
            <v>10.464799999999999</v>
          </cell>
          <cell r="D4">
            <v>45.327378103999997</v>
          </cell>
        </row>
        <row r="5">
          <cell r="A5">
            <v>47.497999999999998</v>
          </cell>
          <cell r="D5">
            <v>178.774026104</v>
          </cell>
        </row>
        <row r="6">
          <cell r="A6">
            <v>107.0102</v>
          </cell>
          <cell r="D6">
            <v>222.41108</v>
          </cell>
        </row>
        <row r="7">
          <cell r="A7">
            <v>157.8356</v>
          </cell>
          <cell r="D7">
            <v>262.75644991199999</v>
          </cell>
        </row>
        <row r="8">
          <cell r="A8">
            <v>203.0984</v>
          </cell>
          <cell r="D8">
            <v>295.71777196800002</v>
          </cell>
        </row>
        <row r="9">
          <cell r="A9">
            <v>231.62259999999998</v>
          </cell>
          <cell r="D9">
            <v>320.44988406400006</v>
          </cell>
        </row>
      </sheetData>
      <sheetData sheetId="132" refreshError="1">
        <row r="3">
          <cell r="A3">
            <v>0</v>
          </cell>
          <cell r="D3">
            <v>0</v>
          </cell>
        </row>
        <row r="4">
          <cell r="A4">
            <v>0.27177999999999997</v>
          </cell>
          <cell r="D4">
            <v>343.65892508416005</v>
          </cell>
        </row>
        <row r="5">
          <cell r="A5">
            <v>0.65532000000000001</v>
          </cell>
          <cell r="D5">
            <v>697.4811468800001</v>
          </cell>
        </row>
        <row r="6">
          <cell r="A6">
            <v>1.3080999999999998</v>
          </cell>
          <cell r="D6">
            <v>1041.1400719641599</v>
          </cell>
        </row>
        <row r="7">
          <cell r="A7">
            <v>1.73736</v>
          </cell>
          <cell r="D7">
            <v>1394.9622937600002</v>
          </cell>
        </row>
        <row r="8">
          <cell r="A8">
            <v>2.6161999999999996</v>
          </cell>
          <cell r="D8">
            <v>1748.78451555584</v>
          </cell>
        </row>
        <row r="9">
          <cell r="A9">
            <v>2.9337</v>
          </cell>
          <cell r="D9">
            <v>1910.5005014681601</v>
          </cell>
        </row>
        <row r="10">
          <cell r="A10">
            <v>3.36042</v>
          </cell>
          <cell r="D10">
            <v>2092.4434406400001</v>
          </cell>
        </row>
        <row r="11">
          <cell r="A11">
            <v>3.9242999999999997</v>
          </cell>
          <cell r="D11">
            <v>2264.3227232640002</v>
          </cell>
        </row>
        <row r="12">
          <cell r="A12">
            <v>4.6024799999999999</v>
          </cell>
          <cell r="D12">
            <v>2264.3227232640002</v>
          </cell>
        </row>
        <row r="13">
          <cell r="A13">
            <v>5.2120799999999994</v>
          </cell>
          <cell r="D13">
            <v>2436.1023657241603</v>
          </cell>
        </row>
        <row r="14">
          <cell r="A14">
            <v>6.31698</v>
          </cell>
          <cell r="D14">
            <v>2607.9816483481604</v>
          </cell>
        </row>
        <row r="15">
          <cell r="A15">
            <v>7.1958199999999994</v>
          </cell>
          <cell r="D15">
            <v>2779.8609309721601</v>
          </cell>
        </row>
        <row r="16">
          <cell r="A16">
            <v>8.2346799999999991</v>
          </cell>
          <cell r="D16">
            <v>2961.803870144</v>
          </cell>
        </row>
        <row r="17">
          <cell r="A17">
            <v>9.1592399999999987</v>
          </cell>
          <cell r="D17">
            <v>2961.803870144</v>
          </cell>
        </row>
      </sheetData>
      <sheetData sheetId="133" refreshError="1">
        <row r="3">
          <cell r="A3">
            <v>0</v>
          </cell>
          <cell r="D3">
            <v>0</v>
          </cell>
        </row>
        <row r="4">
          <cell r="A4">
            <v>4.5719999999999997E-2</v>
          </cell>
          <cell r="D4">
            <v>392.78152585728003</v>
          </cell>
        </row>
        <row r="5">
          <cell r="A5">
            <v>0.47498000000000001</v>
          </cell>
          <cell r="D5">
            <v>797.12131072000011</v>
          </cell>
        </row>
        <row r="6">
          <cell r="A6">
            <v>1.31064</v>
          </cell>
          <cell r="D6">
            <v>1189.9028365772801</v>
          </cell>
        </row>
        <row r="7">
          <cell r="A7">
            <v>1.9430999999999998</v>
          </cell>
          <cell r="D7">
            <v>1594.2426214400002</v>
          </cell>
        </row>
        <row r="8">
          <cell r="A8">
            <v>2.7787599999999997</v>
          </cell>
          <cell r="D8">
            <v>1998.5824063027203</v>
          </cell>
        </row>
        <row r="9">
          <cell r="A9">
            <v>3.9319199999999994</v>
          </cell>
          <cell r="D9">
            <v>2183.4149102259203</v>
          </cell>
        </row>
        <row r="10">
          <cell r="A10">
            <v>4.2697399999999996</v>
          </cell>
          <cell r="D10">
            <v>2391.3639321600003</v>
          </cell>
        </row>
        <row r="11">
          <cell r="A11">
            <v>5.8978799999999998</v>
          </cell>
          <cell r="D11">
            <v>2587.7546950886399</v>
          </cell>
        </row>
        <row r="12">
          <cell r="A12">
            <v>7.6377800000000002</v>
          </cell>
          <cell r="D12">
            <v>2587.7546950886399</v>
          </cell>
        </row>
        <row r="13">
          <cell r="A13">
            <v>8.5420199999999991</v>
          </cell>
          <cell r="D13">
            <v>2784.1454580172804</v>
          </cell>
        </row>
        <row r="14">
          <cell r="A14">
            <v>9.6037399999999984</v>
          </cell>
          <cell r="D14">
            <v>2980.5362209459204</v>
          </cell>
        </row>
        <row r="15">
          <cell r="A15">
            <v>10.711180000000001</v>
          </cell>
          <cell r="D15">
            <v>3176.9269838745599</v>
          </cell>
        </row>
        <row r="16">
          <cell r="A16">
            <v>11.569699999999999</v>
          </cell>
          <cell r="D16">
            <v>3384.87600580864</v>
          </cell>
        </row>
      </sheetData>
      <sheetData sheetId="134" refreshError="1">
        <row r="3">
          <cell r="A3">
            <v>0</v>
          </cell>
          <cell r="D3">
            <v>0</v>
          </cell>
        </row>
        <row r="4">
          <cell r="A4">
            <v>1.7906999999999997</v>
          </cell>
          <cell r="D4">
            <v>690.50633541119998</v>
          </cell>
        </row>
        <row r="5">
          <cell r="A5">
            <v>4.0944799999999999</v>
          </cell>
          <cell r="D5">
            <v>1393.16877081088</v>
          </cell>
        </row>
        <row r="6">
          <cell r="A6">
            <v>6.0858400000000001</v>
          </cell>
          <cell r="D6">
            <v>2083.6751062220801</v>
          </cell>
        </row>
        <row r="7">
          <cell r="A7">
            <v>7.9908399999999995</v>
          </cell>
          <cell r="D7">
            <v>2786.33754162176</v>
          </cell>
        </row>
        <row r="8">
          <cell r="A8">
            <v>8.8722199999999987</v>
          </cell>
          <cell r="D8">
            <v>2955.9251004774405</v>
          </cell>
        </row>
        <row r="9">
          <cell r="A9">
            <v>9.8958399999999997</v>
          </cell>
          <cell r="D9">
            <v>3125.5126593331202</v>
          </cell>
        </row>
        <row r="10">
          <cell r="A10">
            <v>10.975339999999999</v>
          </cell>
          <cell r="D10">
            <v>3307.2563181772803</v>
          </cell>
        </row>
        <row r="11">
          <cell r="A11">
            <v>12.169140000000001</v>
          </cell>
          <cell r="D11">
            <v>3488.9003368576</v>
          </cell>
        </row>
        <row r="12">
          <cell r="A12">
            <v>13.192759999999998</v>
          </cell>
          <cell r="D12">
            <v>3488.9003368576</v>
          </cell>
        </row>
      </sheetData>
      <sheetData sheetId="135" refreshError="1">
        <row r="3">
          <cell r="A3">
            <v>0</v>
          </cell>
          <cell r="D3">
            <v>0</v>
          </cell>
        </row>
        <row r="4">
          <cell r="A4">
            <v>2.15646</v>
          </cell>
          <cell r="D4">
            <v>702.66243539968002</v>
          </cell>
        </row>
        <row r="5">
          <cell r="A5">
            <v>4.5415199999999993</v>
          </cell>
          <cell r="D5">
            <v>1393.16877081088</v>
          </cell>
        </row>
        <row r="6">
          <cell r="A6">
            <v>6.5836799999999993</v>
          </cell>
          <cell r="D6">
            <v>2083.6751062220801</v>
          </cell>
        </row>
        <row r="7">
          <cell r="A7">
            <v>8.9915999999999983</v>
          </cell>
          <cell r="D7">
            <v>2786.33754162176</v>
          </cell>
        </row>
        <row r="8">
          <cell r="A8">
            <v>9.0804999999999989</v>
          </cell>
          <cell r="D8">
            <v>2955.9251004774405</v>
          </cell>
        </row>
        <row r="9">
          <cell r="A9">
            <v>10.0457</v>
          </cell>
          <cell r="D9">
            <v>3137.5691191577603</v>
          </cell>
        </row>
        <row r="10">
          <cell r="A10">
            <v>10.81278</v>
          </cell>
          <cell r="D10">
            <v>3307.2563181772803</v>
          </cell>
        </row>
        <row r="11">
          <cell r="A11">
            <v>11.722099999999999</v>
          </cell>
          <cell r="D11">
            <v>3476.8438770329603</v>
          </cell>
        </row>
        <row r="12">
          <cell r="A12">
            <v>12.885419999999998</v>
          </cell>
          <cell r="D12">
            <v>3476.8438770329603</v>
          </cell>
        </row>
      </sheetData>
      <sheetData sheetId="136" refreshError="1">
        <row r="3">
          <cell r="A3">
            <v>0</v>
          </cell>
          <cell r="D3">
            <v>0</v>
          </cell>
        </row>
        <row r="4">
          <cell r="A4">
            <v>0.93979999999999986</v>
          </cell>
          <cell r="D4">
            <v>416.22009511199997</v>
          </cell>
        </row>
        <row r="5">
          <cell r="A5">
            <v>3.7617400000000001</v>
          </cell>
          <cell r="D5">
            <v>922.60564205599997</v>
          </cell>
        </row>
        <row r="6">
          <cell r="A6">
            <v>8.78078</v>
          </cell>
          <cell r="D6">
            <v>1401.2342862160001</v>
          </cell>
        </row>
        <row r="7">
          <cell r="A7">
            <v>17.87398</v>
          </cell>
          <cell r="D7">
            <v>1824.3936070239999</v>
          </cell>
        </row>
        <row r="8">
          <cell r="A8">
            <v>27.594559999999998</v>
          </cell>
          <cell r="D8">
            <v>2289.1437997920002</v>
          </cell>
        </row>
        <row r="9">
          <cell r="A9">
            <v>37.31514</v>
          </cell>
          <cell r="D9">
            <v>2407.0661544079999</v>
          </cell>
        </row>
        <row r="10">
          <cell r="A10"/>
          <cell r="D10"/>
        </row>
      </sheetData>
      <sheetData sheetId="137" refreshError="1">
        <row r="3">
          <cell r="A3">
            <v>0</v>
          </cell>
          <cell r="D3">
            <v>0</v>
          </cell>
        </row>
        <row r="4">
          <cell r="A4">
            <v>2.5666666666666664</v>
          </cell>
          <cell r="D4">
            <v>572.61609195402309</v>
          </cell>
        </row>
        <row r="5">
          <cell r="A5">
            <v>12.599999999999998</v>
          </cell>
          <cell r="D5">
            <v>879.37471264367821</v>
          </cell>
        </row>
        <row r="6">
          <cell r="A6">
            <v>24.5</v>
          </cell>
          <cell r="D6">
            <v>1554.2436781609197</v>
          </cell>
        </row>
        <row r="7">
          <cell r="A7">
            <v>36.633333333333333</v>
          </cell>
          <cell r="D7">
            <v>2126.8597701149429</v>
          </cell>
        </row>
        <row r="8">
          <cell r="A8">
            <v>49</v>
          </cell>
          <cell r="D8">
            <v>2433.6183908045978</v>
          </cell>
        </row>
        <row r="9">
          <cell r="A9">
            <v>61.366666666666667</v>
          </cell>
          <cell r="D9">
            <v>2883.531034482759</v>
          </cell>
        </row>
        <row r="10">
          <cell r="A10">
            <v>73.5</v>
          </cell>
          <cell r="D10">
            <v>3333.4436781609197</v>
          </cell>
        </row>
        <row r="11">
          <cell r="A11">
            <v>85.86666666666666</v>
          </cell>
          <cell r="D11">
            <v>4028.7632183908049</v>
          </cell>
        </row>
        <row r="12">
          <cell r="A12">
            <v>91.933333333333337</v>
          </cell>
          <cell r="D12">
            <v>4315.0712643678171</v>
          </cell>
        </row>
        <row r="13">
          <cell r="A13">
            <v>97.766666666666666</v>
          </cell>
          <cell r="D13">
            <v>4335.5218390804603</v>
          </cell>
        </row>
        <row r="14">
          <cell r="A14">
            <v>102.9</v>
          </cell>
          <cell r="D14">
            <v>4315.0712643678171</v>
          </cell>
        </row>
        <row r="15">
          <cell r="A15">
            <v>110.13333333333334</v>
          </cell>
          <cell r="D15">
            <v>4315.0712643678171</v>
          </cell>
        </row>
      </sheetData>
      <sheetData sheetId="138" refreshError="1">
        <row r="3">
          <cell r="A3">
            <v>0</v>
          </cell>
          <cell r="D3">
            <v>0</v>
          </cell>
        </row>
        <row r="4">
          <cell r="A4">
            <v>2.8790735943688142</v>
          </cell>
          <cell r="D4">
            <v>574.66393505869758</v>
          </cell>
        </row>
        <row r="5">
          <cell r="A5">
            <v>6.2346169896147448</v>
          </cell>
          <cell r="D5">
            <v>1319.533291865803</v>
          </cell>
        </row>
        <row r="6">
          <cell r="A6">
            <v>12.487559740801689</v>
          </cell>
          <cell r="D6">
            <v>2235.0283307219288</v>
          </cell>
        </row>
        <row r="7">
          <cell r="A7">
            <v>18.315151920760275</v>
          </cell>
          <cell r="D7">
            <v>1853.2638736447598</v>
          </cell>
        </row>
        <row r="8">
          <cell r="A8">
            <v>24.593172029888116</v>
          </cell>
          <cell r="D8">
            <v>2215.86446101396</v>
          </cell>
        </row>
        <row r="9">
          <cell r="A9">
            <v>41.993964899572461</v>
          </cell>
          <cell r="D9">
            <v>2878.11064272048</v>
          </cell>
        </row>
        <row r="10">
          <cell r="A10">
            <v>49.014660609257753</v>
          </cell>
          <cell r="D10">
            <v>2879.3293975922588</v>
          </cell>
        </row>
        <row r="11">
          <cell r="A11">
            <v>46.596624595494731</v>
          </cell>
          <cell r="D11">
            <v>2815.1136236585385</v>
          </cell>
        </row>
        <row r="12">
          <cell r="A12">
            <v>61.330536899540974</v>
          </cell>
          <cell r="D12">
            <v>3561.958203878527</v>
          </cell>
        </row>
        <row r="13">
          <cell r="A13">
            <v>73.1622272788114</v>
          </cell>
          <cell r="D13">
            <v>4244.502958104672</v>
          </cell>
        </row>
        <row r="14">
          <cell r="A14">
            <v>83.078393316903799</v>
          </cell>
          <cell r="D14">
            <v>4458.8777374475421</v>
          </cell>
        </row>
        <row r="15">
          <cell r="A15">
            <v>85.499322871967692</v>
          </cell>
          <cell r="D15">
            <v>4459.2979977481564</v>
          </cell>
        </row>
        <row r="16">
          <cell r="A16">
            <v>91.551646759627431</v>
          </cell>
          <cell r="D16">
            <v>4460.3486484996893</v>
          </cell>
        </row>
        <row r="17">
          <cell r="A17">
            <v>97.603970647287156</v>
          </cell>
          <cell r="D17">
            <v>4461.3992992512231</v>
          </cell>
        </row>
      </sheetData>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nthesis American"/>
      <sheetName val="Synthesis"/>
      <sheetName val="9. Donthireddy&amp;Briaud(1995)U4"/>
      <sheetName val="9.Briaud(1995)U4_Tip Forces_Cla"/>
      <sheetName val="10. Donthireddy&amp;Briaud(1995)C1"/>
      <sheetName val="10.Briaud(1995)C1_Tip Forces_Cl"/>
      <sheetName val="11. Donthireddy&amp;Briaud(1995)C2"/>
      <sheetName val="11.Briaud(1995)C2_Tip Forces_Cl"/>
      <sheetName val="12. Donthireddy&amp;Briaud(1995)C3"/>
      <sheetName val="12.Briaud(1995)C3_Tip Force_Cla"/>
      <sheetName val="18.Smith(1983)_Sabine"/>
      <sheetName val="18.Smith(1983)Sabine_TF_Clay"/>
      <sheetName val="19.Smith(1983)_LakeAustin"/>
      <sheetName val="19.Smith(1983)LaAustin_TF_Clay"/>
      <sheetName val="20.Kasch(1977)"/>
      <sheetName val="20.Kasch(1977)_TF_Clay"/>
      <sheetName val="21.Holloway(1983)"/>
      <sheetName val="21.Holloway(1983)_TF_Clay"/>
      <sheetName val="22.O'Neil&amp;Dunnavant(1984)"/>
      <sheetName val="22.O'Neil(1984)_TF_Clay"/>
      <sheetName val="27.Smith(1983)_baytown"/>
      <sheetName val="27.Smith(1983)_TF_Clay"/>
      <sheetName val="28.Baguelin (1972)"/>
      <sheetName val="28.Baguelin(1972)_TF_Clay"/>
      <sheetName val="31. Cho (2001)_Short"/>
      <sheetName val="32. Cho (2001)_Long"/>
      <sheetName val="48.Jeong(2007)LT1"/>
      <sheetName val="48.Jeong(2007)LT1_TF_Sand"/>
      <sheetName val="49.Jeong(2007)LT2"/>
      <sheetName val="49.Jeong(2007)LT2_TF_Sand"/>
      <sheetName val="50.Jeong(2007)LT3"/>
      <sheetName val="50.Jeong(2007)LT3_TF_Sand"/>
      <sheetName val="68.Ishikawa(1985)Dsite"/>
      <sheetName val="68.Ishikawa(1985)Dsite_TF_Sand"/>
      <sheetName val="86.Huang(1989)Case I"/>
      <sheetName val="87.Huang(1989) Case II"/>
      <sheetName val="88.Huang(1989) Case III"/>
      <sheetName val="89.Huang(1989) Case IV"/>
      <sheetName val="90.Boeckmann(2014)F1"/>
      <sheetName val="91.Boeckmann(2014)F2"/>
      <sheetName val="92.Boeckmann(2014)F4"/>
      <sheetName val="92.Boeckmann(2014)F4_TF_Clay"/>
      <sheetName val="93.Boeckmann(2014)F6"/>
      <sheetName val="93.Boeckmann(2014)F6_TF_Cla"/>
      <sheetName val="94.Boechmann(2014)F7"/>
      <sheetName val="94.Boeckmann(2014)F7_TF_Clay"/>
      <sheetName val="95.Boechmann(2014)F8"/>
      <sheetName val="95.Boeckmann(2014)F8_TF_Clay"/>
      <sheetName val="97.EPRI_#1(1982)"/>
      <sheetName val="97.EPRI#1_Tip Forces_Sand"/>
      <sheetName val="97.EPRI_#1_SideFriction"/>
      <sheetName val="97.EPRI_#2_Side Friction2"/>
      <sheetName val="97.tz curves"/>
      <sheetName val="97.tz curves_no water"/>
      <sheetName val="97.tz curves_5layers"/>
      <sheetName val="98.EPRI_#2(1982)"/>
      <sheetName val="98.EPRI#2_Tip Forces_Clay"/>
      <sheetName val="98.EPRI_#2_SideFriction"/>
      <sheetName val="103.EPRI_#7(1982)"/>
      <sheetName val="103.EPRI#7_Tip Forces_Clay"/>
      <sheetName val="103.EPRI_#7_SideFriction"/>
      <sheetName val="105.EPRI_#9(1982)"/>
      <sheetName val="105.EPRI#9_Tip Forces_Clay"/>
      <sheetName val="105.EPRI_#9_SideFriction"/>
      <sheetName val="108.EPRI_#12(1982)"/>
      <sheetName val="108.EPRI#12_Tip Forces_Sand"/>
      <sheetName val="108.EPRI_#12_SideFriction"/>
      <sheetName val="109.EPRI_#13(1982)"/>
      <sheetName val="109.EPRI#13_Tip Forces_Sand"/>
      <sheetName val="109.EPRI_#13_SideFriction"/>
      <sheetName val="110.EPRI_#14(1982)"/>
      <sheetName val="110.EPRI#14_Tip Forces_Clay"/>
      <sheetName val="110.EPRI_#14_SideFriction"/>
      <sheetName val="------"/>
      <sheetName val="1.Liang(2007)"/>
      <sheetName val="1.Liang(2007)_Tip Forces_Clay"/>
      <sheetName val="4.Janoyan(2006)"/>
      <sheetName val="4.Janoyan_Tip Forces_Clay"/>
      <sheetName val="51.Jeong(2007)LT4"/>
      <sheetName val="51.Jeong(2007)LT4_TF_Sand"/>
      <sheetName val="52. Naramore(1990)ShaftA"/>
      <sheetName val="52.Naramore(1990)ShaftA_TF_Sand"/>
      <sheetName val="53. Naramore(1990)ShaftB"/>
      <sheetName val="53.Naramore(1990)ShaftB_TF_Sand"/>
      <sheetName val="54.Kevin James(2002)C2"/>
      <sheetName val="54.Kevin(2002)C2_Tip Force_Clay"/>
      <sheetName val="55.Kevin James(2002)C3"/>
      <sheetName val="55.Kevin(2002)C3_TF_Clay"/>
      <sheetName val="56.Kevin James(2002)C4"/>
      <sheetName val="56.Kevin(2002)C4_TF_Clay"/>
      <sheetName val="57.Kevin James(2002)F2"/>
      <sheetName val="57.Kevin(2002)F2_TF_Clay"/>
      <sheetName val="58.Kevin James(2002)F3"/>
      <sheetName val="58.Kevin(2002)F3_TF_Clay"/>
      <sheetName val="59.Kevin James(2002)F4"/>
      <sheetName val="59.Kevin(2002)F4_TF_Clay"/>
      <sheetName val="60.Rinne(1996)"/>
      <sheetName val="60.Rinne(1996)_TF_Clay"/>
      <sheetName val="96.Wang(2016)"/>
      <sheetName val="JvsB"/>
      <sheetName val="JvsB (2)"/>
      <sheetName val="JvsB (3)"/>
      <sheetName val="JvsZc"/>
      <sheetName val="JvsSu"/>
      <sheetName val="LB&lt;10"/>
      <sheetName val="LB&lt;5"/>
      <sheetName val="LoadCompar"/>
      <sheetName val="LoadCompar_Clay(2)"/>
      <sheetName val="LoadCompar_Clay"/>
      <sheetName val="LoadDistri"/>
      <sheetName val="LoadDistri_AU"/>
      <sheetName val="LoadDistri_AU_Clay"/>
      <sheetName val="DeflCompar"/>
      <sheetName val="DeflDistri_Clay"/>
      <sheetName val="DeflCompar_Clay"/>
      <sheetName val="DeflDistri_AU_Clay"/>
      <sheetName val="SALLOPDist"/>
      <sheetName val="Casenumber_SC"/>
      <sheetName val="PoE_y.25"/>
      <sheetName val="PoE_y.25_clay"/>
      <sheetName val="PoE_y=1%B_Clay"/>
      <sheetName val="PoE_y.5"/>
      <sheetName val="PoE_y.5_clay"/>
      <sheetName val="PoE_y=2%B_Clay"/>
      <sheetName val="PoE_y1"/>
      <sheetName val="PoE_y1_clay"/>
      <sheetName val="PoE_y=5%B_Clay"/>
      <sheetName val="PoE_y2"/>
      <sheetName val="PoE_y2_clay"/>
      <sheetName val="PoE_y=10%B_Clay"/>
      <sheetName val="PoE_SALLOP_ult"/>
      <sheetName val="ExtraSyn"/>
      <sheetName val="DeflScatter_sand"/>
      <sheetName val="DeflScatter_clay"/>
      <sheetName val="DeflScatter_clay_AU"/>
      <sheetName val="PUP_10%Hou_Clay"/>
      <sheetName val="PUP_25%Hou_Clay"/>
      <sheetName val="PUP_33%Hou_Clay"/>
      <sheetName val="PUP_50%Hou_Clay"/>
      <sheetName val="PUP_Hou10%_clay"/>
      <sheetName val="PUP_Hou25%_clay"/>
      <sheetName val="PUP_Hou33%_clay"/>
      <sheetName val="PUP_Hou50%_clay"/>
      <sheetName val="LB_Distri"/>
      <sheetName val="zc_magic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ow r="3">
          <cell r="A3">
            <v>0</v>
          </cell>
          <cell r="D3">
            <v>0</v>
          </cell>
        </row>
        <row r="4">
          <cell r="A4">
            <v>0.39200000000000002</v>
          </cell>
          <cell r="D4">
            <v>85.31</v>
          </cell>
        </row>
        <row r="5">
          <cell r="A5">
            <v>1.02</v>
          </cell>
          <cell r="D5">
            <v>170.62</v>
          </cell>
        </row>
        <row r="6">
          <cell r="A6">
            <v>1.7250000000000001</v>
          </cell>
          <cell r="D6">
            <v>251.19</v>
          </cell>
        </row>
        <row r="7">
          <cell r="A7">
            <v>2.7450000000000001</v>
          </cell>
          <cell r="D7">
            <v>336.49</v>
          </cell>
        </row>
        <row r="8">
          <cell r="A8">
            <v>3.9220000000000002</v>
          </cell>
          <cell r="D8">
            <v>421.8</v>
          </cell>
        </row>
        <row r="9">
          <cell r="A9">
            <v>4.9409999999999998</v>
          </cell>
          <cell r="D9">
            <v>511.85</v>
          </cell>
        </row>
        <row r="10">
          <cell r="A10">
            <v>5.49</v>
          </cell>
          <cell r="D10">
            <v>592.41999999999996</v>
          </cell>
        </row>
        <row r="11">
          <cell r="A11">
            <v>7.0590000000000002</v>
          </cell>
          <cell r="D11">
            <v>677.73</v>
          </cell>
        </row>
        <row r="12">
          <cell r="A12">
            <v>8.7059999999999995</v>
          </cell>
          <cell r="D12">
            <v>763.03</v>
          </cell>
        </row>
        <row r="13">
          <cell r="A13">
            <v>9.8040000000000003</v>
          </cell>
          <cell r="D13">
            <v>848.34</v>
          </cell>
        </row>
        <row r="14">
          <cell r="A14">
            <v>12</v>
          </cell>
          <cell r="D14">
            <v>995.26</v>
          </cell>
        </row>
      </sheetData>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ow r="3">
          <cell r="A3">
            <v>0</v>
          </cell>
          <cell r="D3">
            <v>0</v>
          </cell>
        </row>
        <row r="4">
          <cell r="A4">
            <v>2.8701594533029611</v>
          </cell>
          <cell r="D4">
            <v>47.904191616766468</v>
          </cell>
        </row>
        <row r="5">
          <cell r="A5">
            <v>4.236902050113895</v>
          </cell>
          <cell r="D5">
            <v>73.353293413173645</v>
          </cell>
        </row>
        <row r="6">
          <cell r="A6">
            <v>5.4669703872437356</v>
          </cell>
          <cell r="D6">
            <v>100.29940119760479</v>
          </cell>
        </row>
        <row r="7">
          <cell r="A7">
            <v>6.8337129840546682</v>
          </cell>
          <cell r="D7">
            <v>124.25149700598801</v>
          </cell>
        </row>
        <row r="8">
          <cell r="A8">
            <v>8.2687927107061512</v>
          </cell>
          <cell r="D8">
            <v>151.19760479041915</v>
          </cell>
        </row>
        <row r="9">
          <cell r="A9">
            <v>9.6355353075170829</v>
          </cell>
          <cell r="D9">
            <v>175.14970059880238</v>
          </cell>
        </row>
        <row r="10">
          <cell r="A10">
            <v>10.933940774487471</v>
          </cell>
          <cell r="D10">
            <v>200.59880239520959</v>
          </cell>
        </row>
        <row r="11">
          <cell r="A11">
            <v>12.369020501138952</v>
          </cell>
          <cell r="D11">
            <v>224.55089820359279</v>
          </cell>
        </row>
        <row r="12">
          <cell r="A12">
            <v>13.667425968109336</v>
          </cell>
          <cell r="D12">
            <v>250</v>
          </cell>
        </row>
        <row r="13">
          <cell r="A13">
            <v>15.512528473804101</v>
          </cell>
          <cell r="D13">
            <v>273.95209580838326</v>
          </cell>
        </row>
        <row r="14">
          <cell r="A14">
            <v>17.357630979498857</v>
          </cell>
          <cell r="D14">
            <v>299.40119760479041</v>
          </cell>
        </row>
        <row r="15">
          <cell r="A15">
            <v>19.407744874715263</v>
          </cell>
          <cell r="D15">
            <v>324.85029940119756</v>
          </cell>
        </row>
        <row r="16">
          <cell r="A16">
            <v>21.321184510250568</v>
          </cell>
          <cell r="D16">
            <v>350.29940119760477</v>
          </cell>
        </row>
        <row r="17">
          <cell r="A17">
            <v>22.961275626423689</v>
          </cell>
          <cell r="D17">
            <v>375.74850299401197</v>
          </cell>
        </row>
        <row r="18">
          <cell r="A18">
            <v>24.874715261958997</v>
          </cell>
          <cell r="D18">
            <v>401.19760479041918</v>
          </cell>
        </row>
        <row r="19">
          <cell r="A19">
            <v>26.378132118451028</v>
          </cell>
          <cell r="D19">
            <v>426.64670658682633</v>
          </cell>
        </row>
      </sheetData>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nthesis American"/>
      <sheetName val="Synthesis"/>
      <sheetName val="9. Don&amp;Briaud(1995)U4"/>
      <sheetName val="9. Don&amp;Briaud(1995)U4_TR"/>
      <sheetName val="9. Don&amp;Briaud(1995)U4_SR"/>
      <sheetName val="10. Briaud(1995)C1"/>
      <sheetName val="10. Briaud(1995)C1_TR_Cl"/>
      <sheetName val="10. Briaud(1995)C1_SR"/>
      <sheetName val="11. Briaud(1995)C2"/>
      <sheetName val="11.Briaud(1995)C2_TR_Cl"/>
      <sheetName val="11. Briaud(1995)C2_SR"/>
      <sheetName val="12. Briaud(1995)C3"/>
      <sheetName val="12.Briaud(1995)C3_TR_Cl"/>
      <sheetName val="12. Briaud(1995)C3_SR"/>
      <sheetName val="18.Smith(1983)_Sabine"/>
      <sheetName val="18.Smith(1983)Sabine_TR_Clay"/>
      <sheetName val="18.Smith(1983)_Sabine_SR"/>
      <sheetName val="19.Smith(1983)_LakeAustin"/>
      <sheetName val="19.Smith(1983)LakeAustin_TR_Cl"/>
      <sheetName val="19.Smith(1983)_LakeAustin_SR"/>
      <sheetName val="20.Kasch(1977)"/>
      <sheetName val="20.Kasch(1977)_TR_Clay"/>
      <sheetName val="20.Kasch(1977)_SR"/>
      <sheetName val="21.Holloway(1983)"/>
      <sheetName val="21.Holloway(1983)_TF_Clay"/>
      <sheetName val="21.Holloway(1983)_SR"/>
      <sheetName val="22.O'Neil&amp;Dunnavant(1984)"/>
      <sheetName val="22.O'Neil(1984)_TR_Clay"/>
      <sheetName val="22.O'Neil&amp;Dunnavant(1984)_SR"/>
      <sheetName val="27.Smith(1983)_baytown"/>
      <sheetName val="27.Smith(1983)_TR_Clay"/>
      <sheetName val="27.Smith(1983)_baytown_SR"/>
      <sheetName val="28.Baguelin (1972)"/>
      <sheetName val="28.Baguelin(1972)_TF_Clay"/>
      <sheetName val="31. Cho (2001)_Short"/>
      <sheetName val="31. Cho (2001)_Short_TR_Clay"/>
      <sheetName val="31. Cho (2001)_Short_SR"/>
      <sheetName val="32. Cho (2001)_Long"/>
      <sheetName val="32. Cho (2001)_Long_TR_Clay"/>
      <sheetName val="32. Cho (2001)_Long_SR"/>
      <sheetName val="48.Jeong(2007)LT1"/>
      <sheetName val="48.Jeong(2007)LT1_TR_Sand"/>
      <sheetName val="48.Jeong(2007)LT1_SR"/>
      <sheetName val="49.Jeong(2007)LT2"/>
      <sheetName val="49.Jeong(2007)LT2_TR_Sand"/>
      <sheetName val="49.Jeong(2007)LT2_SR"/>
      <sheetName val="50.Jeong(2007)LT3"/>
      <sheetName val="50.Jeong(2007)LT3_TR_Sand"/>
      <sheetName val="50.Jeong(2007)LT3_SR"/>
      <sheetName val="68.Ishikawa(1985)Dsite"/>
      <sheetName val="68.Ishikawa(1985)Dsite_TR_Sand"/>
      <sheetName val="68.Ishikawa(1985)Dsite_SR"/>
      <sheetName val="86.Huang(1989)Case I"/>
      <sheetName val="86.Huang(1989)Case I_TR_Clay"/>
      <sheetName val="86.Huang(1989)Case I_SR"/>
      <sheetName val="87.Huang(1989) Case II"/>
      <sheetName val="87.Huang(1989) Case II_TR_Clay"/>
      <sheetName val="87.Huang(1989) Case II_SR"/>
      <sheetName val="88.Huang(1989) Case III"/>
      <sheetName val="88.Huang(1989) Case III_TR_Clay"/>
      <sheetName val="88.Huang(1989) Case III_SR"/>
      <sheetName val="89.Huang(1989) Case IV"/>
      <sheetName val="89.Huang(1989) Case IV_TR_Clay"/>
      <sheetName val="89.Huang(1989) Case IV_SR"/>
      <sheetName val="90.Boeckmann(2014)F1"/>
      <sheetName val="90.Boeckmann(2014)F1_TR_Clay"/>
      <sheetName val="90.Boeckmann(2014)F1_SR"/>
      <sheetName val="91.Boeckmann(2014)F2"/>
      <sheetName val="91.Boeckmann(2014)F2_TR_Clay"/>
      <sheetName val="91.Boeckmann(2014)F2_SR"/>
      <sheetName val="92.Boeckmann(2014)F4"/>
      <sheetName val="92.Boeckmann(2014)F4_TR_Clay"/>
      <sheetName val="92.Boeckmann(2014)F4_SR"/>
      <sheetName val="93.Boeckmann(2014)F6"/>
      <sheetName val="93.Boeckmann(2014)F6_TF_Cla"/>
      <sheetName val="93.Boeckmann(2014)F6_SR"/>
      <sheetName val="94.Boechmann(2014)F7"/>
      <sheetName val="94.Boeckmann(2014)F7_TF_Clay"/>
      <sheetName val="94.Boechmann(2014)F7_SR"/>
      <sheetName val="95.Boechmann(2014)F8"/>
      <sheetName val="95.Boeckmann(2014)F8_TF_Clay"/>
      <sheetName val="95.Boechmann(2014)F8_SR"/>
      <sheetName val="97.EPRI_#1(1982)"/>
      <sheetName val="97.EPRI#1_TR_Sand"/>
      <sheetName val="97.EPRI_#1_SideFriction"/>
      <sheetName val="97.EPRI_#2_Side Friction2"/>
      <sheetName val="97.tz curves"/>
      <sheetName val="97.tz curves_no water"/>
      <sheetName val="97.tz curves_5layers"/>
      <sheetName val="98.EPRI_#2(1982)"/>
      <sheetName val="98.EPRI#2_Tip Forces_Clay"/>
      <sheetName val="98.EPRI_#2_SideFriction"/>
      <sheetName val="103.EPRI_#7(1982)"/>
      <sheetName val="103.EPRI#7_TR_Clay"/>
      <sheetName val="103.EPRI_#7_SideFriction"/>
      <sheetName val="105.EPRI_#9(1982)"/>
      <sheetName val="105.EPRI#9_TR_Clay"/>
      <sheetName val="105.EPRI_#9_SideFriction"/>
      <sheetName val="108.EPRI_#12(1982)"/>
      <sheetName val="108.EPRI#12_Tip Forces_Sand"/>
      <sheetName val="108.EPRI_#12_SideFriction"/>
      <sheetName val="109.EPRI_#13(1982)"/>
      <sheetName val="109.EPRI#13_TR_Sand"/>
      <sheetName val="109.EPRI_#13_SideFriction"/>
      <sheetName val="110.EPRI_#14(1982)"/>
      <sheetName val="110.EPRI#14_TR_Clay"/>
      <sheetName val="110.EPRI_#14_SideFriction"/>
      <sheetName val="111.Reese_Manor (1975)"/>
      <sheetName val="Case study"/>
      <sheetName val="Case_study_SF_B06m"/>
      <sheetName val="Case_study_SF_B3m"/>
      <sheetName val="------"/>
      <sheetName val="1.Liang(2007)"/>
      <sheetName val="1.Liang(2007)_TR_Clay"/>
      <sheetName val="1.Liang(2007)_SR"/>
      <sheetName val="4.Janoyan(2006)"/>
      <sheetName val="4.Janoyan_TR_Clay"/>
      <sheetName val="4.Janoyan_SR"/>
      <sheetName val="51.Jeong(2007)LT4"/>
      <sheetName val="51.Jeong(2007)LT4_TR_Sand"/>
      <sheetName val="51.Jeong(2007)LT4_SR"/>
      <sheetName val="52. Naramore(1990)ShaftA"/>
      <sheetName val="52.Naramore(1990)ShaftA_TR_Sand"/>
      <sheetName val="52.Naramore(1990)ShaftA_SR"/>
      <sheetName val="53. Naramore(1990)ShaftB"/>
      <sheetName val="53.Naramore(1990)ShaftB_TR_Sand"/>
      <sheetName val="53.Naramore(1990)ShaftB_SR"/>
      <sheetName val="54.Kevin James(2002)C2"/>
      <sheetName val="54.Kevin(2002)C2_TR_Clay"/>
      <sheetName val="54.Kevin James(2002)C2_SR"/>
      <sheetName val="55.Kevin James(2002)C3"/>
      <sheetName val="55.Kevin(2002)C3_TF_Clay"/>
      <sheetName val="55.Kevin James(2002)C3_SR"/>
      <sheetName val="56.Kevin James(2002)C4"/>
      <sheetName val="56.Kevin(2002)C4_TR_Clay"/>
      <sheetName val="56.Kevin James(2002)C4_SR"/>
      <sheetName val="57.Kevin James(2002)F2"/>
      <sheetName val="57.Kevin(2002)F2_TR_Clay"/>
      <sheetName val="57.Kevin James(2002)F2_SR"/>
      <sheetName val="58.Kevin James(2002)F3"/>
      <sheetName val="58.Kevin(2002)F3_TR_Clay"/>
      <sheetName val="58.Kevin James(2002)F3_SR"/>
      <sheetName val="59.Kevin James(2002)F4"/>
      <sheetName val="59.Kevin(2002)F4_TR_Clay"/>
      <sheetName val="59.Kevin James(2002)F4_SR"/>
      <sheetName val="60.Rinne(1996)"/>
      <sheetName val="60.Rinne(1996)_TR_Clay"/>
      <sheetName val="60.Rinne(1996)_SR"/>
      <sheetName val="96.Wang(2016)"/>
      <sheetName val="96.Wang(2016)_TR_Sand"/>
      <sheetName val="96.Wang(2016)_SR"/>
    </sheetNames>
    <sheetDataSet>
      <sheetData sheetId="0"/>
      <sheetData sheetId="1">
        <row r="56">
          <cell r="O56">
            <v>9.5</v>
          </cell>
        </row>
      </sheetData>
      <sheetData sheetId="2"/>
      <sheetData sheetId="3"/>
      <sheetData sheetId="4"/>
      <sheetData sheetId="5"/>
      <sheetData sheetId="6"/>
      <sheetData sheetId="7">
        <row r="86">
          <cell r="G86">
            <v>26.632489427141859</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3">
          <cell r="A3">
            <v>0</v>
          </cell>
          <cell r="D3">
            <v>0</v>
          </cell>
        </row>
        <row r="4">
          <cell r="A4">
            <v>1.9610000000000001</v>
          </cell>
          <cell r="D4">
            <v>48.54</v>
          </cell>
        </row>
        <row r="5">
          <cell r="A5">
            <v>5.8819999999999997</v>
          </cell>
          <cell r="D5">
            <v>97.09</v>
          </cell>
        </row>
        <row r="6">
          <cell r="A6">
            <v>10.784000000000001</v>
          </cell>
          <cell r="D6">
            <v>150.49</v>
          </cell>
        </row>
        <row r="7">
          <cell r="A7">
            <v>16.667000000000002</v>
          </cell>
          <cell r="D7">
            <v>199.03</v>
          </cell>
        </row>
        <row r="8">
          <cell r="A8">
            <v>23.529</v>
          </cell>
          <cell r="D8">
            <v>252.43</v>
          </cell>
        </row>
        <row r="9">
          <cell r="A9">
            <v>28.431000000000001</v>
          </cell>
          <cell r="D9">
            <v>300.97000000000003</v>
          </cell>
        </row>
        <row r="10">
          <cell r="A10">
            <v>33.332999999999998</v>
          </cell>
          <cell r="D10">
            <v>349.52</v>
          </cell>
        </row>
        <row r="11">
          <cell r="A11">
            <v>39.216000000000001</v>
          </cell>
          <cell r="D11">
            <v>398.06</v>
          </cell>
        </row>
        <row r="12">
          <cell r="A12">
            <v>62.744999999999997</v>
          </cell>
          <cell r="D12">
            <v>451.46</v>
          </cell>
        </row>
        <row r="13">
          <cell r="A13">
            <v>73.528999999999996</v>
          </cell>
          <cell r="D13">
            <v>500</v>
          </cell>
        </row>
        <row r="14">
          <cell r="A14">
            <v>88.234999999999999</v>
          </cell>
          <cell r="D14">
            <v>548.54</v>
          </cell>
        </row>
        <row r="15">
          <cell r="A15">
            <v>98.039000000000001</v>
          </cell>
          <cell r="D15">
            <v>601.94000000000005</v>
          </cell>
        </row>
        <row r="16">
          <cell r="A16">
            <v>108.824</v>
          </cell>
          <cell r="D16">
            <v>650.49</v>
          </cell>
        </row>
        <row r="17">
          <cell r="A17">
            <v>119.608</v>
          </cell>
          <cell r="D17">
            <v>699.03</v>
          </cell>
        </row>
        <row r="18">
          <cell r="A18">
            <v>134.31399999999999</v>
          </cell>
          <cell r="D18">
            <v>752.43</v>
          </cell>
        </row>
        <row r="19">
          <cell r="A19">
            <v>147.059</v>
          </cell>
          <cell r="D19">
            <v>800.97</v>
          </cell>
        </row>
        <row r="20">
          <cell r="A20">
            <v>159.804</v>
          </cell>
          <cell r="D20">
            <v>849.52</v>
          </cell>
        </row>
        <row r="21">
          <cell r="A21">
            <v>175.49</v>
          </cell>
          <cell r="D21">
            <v>902.91</v>
          </cell>
        </row>
      </sheetData>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row r="3">
          <cell r="A3">
            <v>0</v>
          </cell>
          <cell r="D3">
            <v>0</v>
          </cell>
        </row>
        <row r="4">
          <cell r="A4">
            <v>0.72332700000000005</v>
          </cell>
          <cell r="D4">
            <v>224.066</v>
          </cell>
        </row>
        <row r="5">
          <cell r="A5">
            <v>1.8083199999999999</v>
          </cell>
          <cell r="D5">
            <v>448.13299999999998</v>
          </cell>
        </row>
        <row r="6">
          <cell r="A6">
            <v>7.5949400000000002</v>
          </cell>
          <cell r="D6">
            <v>887.96699999999998</v>
          </cell>
        </row>
        <row r="7">
          <cell r="A7">
            <v>11.5732</v>
          </cell>
          <cell r="D7">
            <v>1336.1</v>
          </cell>
        </row>
        <row r="8">
          <cell r="A8">
            <v>23.1465</v>
          </cell>
          <cell r="D8">
            <v>1775.93</v>
          </cell>
        </row>
        <row r="9">
          <cell r="A9">
            <v>39.059699999999999</v>
          </cell>
          <cell r="D9">
            <v>2224.0700000000002</v>
          </cell>
        </row>
        <row r="10">
          <cell r="A10">
            <v>63.652799999999999</v>
          </cell>
          <cell r="D10">
            <v>2663.9</v>
          </cell>
        </row>
        <row r="11">
          <cell r="A11">
            <v>69.801099999999991</v>
          </cell>
          <cell r="D11">
            <v>2755.19</v>
          </cell>
        </row>
        <row r="12">
          <cell r="A12">
            <v>88.607600000000005</v>
          </cell>
          <cell r="D12">
            <v>3020.75</v>
          </cell>
        </row>
        <row r="13">
          <cell r="A13">
            <v>100.90400000000001</v>
          </cell>
          <cell r="D13">
            <v>3195.02</v>
          </cell>
        </row>
        <row r="14">
          <cell r="A14">
            <v>115.732</v>
          </cell>
          <cell r="D14">
            <v>3200.6517690875239</v>
          </cell>
        </row>
        <row r="15">
          <cell r="D15">
            <v>3304.1886945912975</v>
          </cell>
        </row>
      </sheetData>
      <sheetData sheetId="113"/>
      <sheetData sheetId="114">
        <row r="86">
          <cell r="G86">
            <v>5205.4147073637978</v>
          </cell>
        </row>
      </sheetData>
      <sheetData sheetId="115"/>
      <sheetData sheetId="116"/>
      <sheetData sheetId="117"/>
      <sheetData sheetId="118">
        <row r="1">
          <cell r="AK1" t="str">
            <v>LPILE-y50</v>
          </cell>
        </row>
      </sheetData>
      <sheetData sheetId="119"/>
      <sheetData sheetId="120">
        <row r="86">
          <cell r="G86">
            <v>33456.415582451889</v>
          </cell>
        </row>
      </sheetData>
      <sheetData sheetId="121"/>
      <sheetData sheetId="122"/>
      <sheetData sheetId="123">
        <row r="86">
          <cell r="G86">
            <v>7404.3506131677696</v>
          </cell>
        </row>
      </sheetData>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nthesis American"/>
      <sheetName val="Synthesis"/>
      <sheetName val="3.Huang(2001)0.8m_single"/>
      <sheetName val="3.Huang(2001)0.8m_single_TR"/>
      <sheetName val="3.Huang(2001)0.8m_single_SR"/>
      <sheetName val="13. Briaud(1995)TPU"/>
      <sheetName val="13. Briaud(1995)TPU_TR_Sand"/>
      <sheetName val="13. Briaud(1995)TPU_SR"/>
      <sheetName val="14. Briaud(1995)CPU"/>
      <sheetName val="14. Briaud(1995)CPU_TR_Sand"/>
      <sheetName val="14. Briaud(1995)CPU_SR"/>
      <sheetName val="15. Briaud(1995)CPI"/>
      <sheetName val="15. Briaud(1995)CPI_TR_Sand"/>
      <sheetName val="15. Briaud(1995)CPI_SR"/>
      <sheetName val="16. Little&amp;Briaud(1988)_Pile2"/>
      <sheetName val="16. Little&amp;Briaud(1988)_TR_Sand"/>
      <sheetName val="16. Little&amp;Briaud(1988)_Pile_SR"/>
      <sheetName val="17. Briaud(1988)_Pile3"/>
      <sheetName val="17. Briaud(1988)_Pile3_TR_Sand"/>
      <sheetName val="17. Briaud(1988)_Pile3_SR"/>
      <sheetName val="23. Tucker&amp;Briaud(1987)_3-12"/>
      <sheetName val="24.Tucker&amp;Briaud(1987)_3-13"/>
      <sheetName val="25.Smith(1983)_rock&amp;damT3"/>
      <sheetName val="26. Smith(1983)_T4"/>
      <sheetName val="26. Smith(1983)_T4_TR_Sand"/>
      <sheetName val="26. Smith(1983)_T4_SR"/>
      <sheetName val="29.Ruesta (1997)a"/>
      <sheetName val="29.Ruesta (1997)a_TR_Sand"/>
      <sheetName val="29.Ruesta (1997)a_SR"/>
      <sheetName val="30.Ruesta (1997)b"/>
      <sheetName val="30.Ruesta (1997)b_TR_Sand"/>
      <sheetName val="30.Ruesta (1997)b_SR"/>
      <sheetName val="33.Ismael(2010)#1"/>
      <sheetName val="33.Ismael(2010)#1_TR_Sand"/>
      <sheetName val="33.Ismael(2010)#1_SR"/>
      <sheetName val="34.Ismael(2010)#2"/>
      <sheetName val="35.Ismael(2010)#3"/>
      <sheetName val="36.Ismael(2010)#4"/>
      <sheetName val="37.Ismael(2010)#5"/>
      <sheetName val="37.Ismael(2010)#5_TR_Sand"/>
      <sheetName val="37.Ismael(2010)#5_SR"/>
      <sheetName val="Ismael(2010)sum"/>
      <sheetName val="38.Juirnarongrit(2004)0.4m"/>
      <sheetName val="38.Juirnarongrit(2004)0.4m_TR_S"/>
      <sheetName val="38.Juirnarongrit(2004)0.4m_SR"/>
      <sheetName val="39.Juirnarongrit(2004)0.6m"/>
      <sheetName val="39.Juirnarongrit(2004)0.6m_TR_S"/>
      <sheetName val="39.Juirnarongrit(2004)0.6m_SR"/>
      <sheetName val="40.Juirnarongrit(2004)0.9m"/>
      <sheetName val="40.Juirnarongrit(2004)0.9m_TR_S"/>
      <sheetName val="40.Juirnarongrit(2004)0.9m_SR"/>
      <sheetName val="41.Juirnarongrit(2004)1.2m"/>
      <sheetName val="41.Juirnarongrit(2004)1.2m_TR_S"/>
      <sheetName val="41.Juirnarongrit(2004)1.2m_SR"/>
      <sheetName val="42.Lemnitzer(2010)0.6mFH"/>
      <sheetName val="42.Lemnitzer(2010)0.6mFH_TR_S"/>
      <sheetName val="42.Lemnitzer(2010)0.6mFH_SR"/>
      <sheetName val="43.Lemnitzer(2010)0.6mFP"/>
      <sheetName val="43.Lemnitzer(2010)0.6mFP_TR_S"/>
      <sheetName val="43.Lemnitzer(2010)0.6mFP_SR"/>
      <sheetName val="44.Lutenegger(1993)0.51x1.52"/>
      <sheetName val="44.Lutenegger(1993)0.51x1.52_TR"/>
      <sheetName val="44.Lutenegger(1993)0.51x1.52_SR"/>
      <sheetName val="45.Lutenegger(1993)0.51x2.44"/>
      <sheetName val="45.Lutenegger(1993)0.51x2.44_TR"/>
      <sheetName val="45.Lutenegger(1993)0.51x2.44_SR"/>
      <sheetName val="46.Lutenegger(1993)0.61x1.52"/>
      <sheetName val="46.Lutenegger(1993)0.61x1.52_TR"/>
      <sheetName val="46.Lutenegger(1993)0.61x1.52_SR"/>
      <sheetName val="47.Lutenegger(1993)0.61x2.44"/>
      <sheetName val="47.Lutenegger(1993)0.61x2.44_TR"/>
      <sheetName val="47.Lutenegger(1993)0.61x2.44_SR"/>
      <sheetName val="67.Ishikawa(1985)Csite"/>
      <sheetName val="67.Ishikawa(1985)Csite_TR"/>
      <sheetName val="67.Ishikawa(1985)Csite_SR"/>
      <sheetName val="80.LTC(2018)AST2_Test"/>
      <sheetName val="80.LTC(2018)AST2_Test_TR_Clay"/>
      <sheetName val="80.LTC(2018)AST2_Test_SR"/>
      <sheetName val="81.LTC(2018)AST2_React"/>
      <sheetName val="81.LTC(2018)AST2_React_TR_Sand"/>
      <sheetName val="81.LTC(2018)AST2_React_SR"/>
      <sheetName val="82.LTC(2018)AST3_Test"/>
      <sheetName val="82.LTC(2018)AST3_Test_TR_Sand"/>
      <sheetName val="82.LTC(2018)AST3_Test_SR"/>
      <sheetName val="99.EPRI_#3(1982)"/>
      <sheetName val="99.EPRI#3_TR_Sand"/>
      <sheetName val="99.EPRI_#3_SR"/>
      <sheetName val="100.EPRI_#4(1982)"/>
      <sheetName val="100.EPRI#4_TR_Sand"/>
      <sheetName val="100.EPRI_#4_SR"/>
      <sheetName val="101.EPRI_#5(1982)"/>
      <sheetName val="101.EPRI#5_TR_Sand"/>
      <sheetName val="101.EPRI_#5_SR"/>
      <sheetName val="102.EPRI_#6(1982)"/>
      <sheetName val="102.EPRI#6_TR_Sand"/>
      <sheetName val="102.EPRI#6_SR"/>
      <sheetName val="104.EPRI_#8(1982)"/>
      <sheetName val="104.EPRI#8_TR_Sand"/>
      <sheetName val="104.EPRI_#8_SR"/>
      <sheetName val="106.EPRI_#10(1982)"/>
      <sheetName val="106.EPRI#10_TR_Sand"/>
      <sheetName val="106.EPRI_#10_SR"/>
      <sheetName val="107.EPRI_#11(1982)"/>
      <sheetName val="107.EPRI#11_TR_Sand"/>
      <sheetName val="107.EPRI_#11_SR"/>
      <sheetName val="112.Cox_Mustang (1974)"/>
      <sheetName val="------"/>
      <sheetName val="2.Huang(2001)1.5m_single"/>
      <sheetName val="2.Huang(2001)1.5m_single_TR_Cl"/>
      <sheetName val="2.Huang(2001)1.5m_single_SR"/>
      <sheetName val="5.Hokmabadi(2012)#1"/>
      <sheetName val="5.Hokmabadi(2012)#1_TR_Sand"/>
      <sheetName val="5.Hokmabadi(2012)#1_SR"/>
      <sheetName val="6.Hokmabadi(2012)#2"/>
      <sheetName val="6.Hokmabadi(2012)#2_TR_Sand"/>
      <sheetName val="6.Hokmabadi(2012)#2_SR"/>
      <sheetName val="7.Hokmabadi(2012)#3"/>
      <sheetName val="7.Hokmabadi(2012)#3_TR_Sand"/>
      <sheetName val="7.Hokmabadi(2012)#3_SR"/>
      <sheetName val="8.Hokmabadi(2012)#4"/>
      <sheetName val="8.Hokmabadi(2012)#4_TR_Sand"/>
      <sheetName val="8.Hokmabadi(2012)#4_SR"/>
      <sheetName val="61.Macklin(1988)East"/>
      <sheetName val="61.Macklin(1988)East_TR_Sand"/>
      <sheetName val="61.Macklin(1988)East_SR"/>
      <sheetName val="62.Macklin(1988)West"/>
      <sheetName val="62.Macklin(1988)West_TR_Sand"/>
      <sheetName val="62.Macklin(1988)West_SR"/>
      <sheetName val="63.Adams(1973)Sand"/>
      <sheetName val="63.Adams(1973)Sand_TR_Sand"/>
      <sheetName val="63.Adams(1973)Sand_SR"/>
      <sheetName val="64.Adams(1974)Till"/>
      <sheetName val="64.Adams(1974)Till_TR_Sand"/>
      <sheetName val="64.Adams(1974)Till_SR"/>
      <sheetName val="65.Ishikawa(1985)Asite"/>
      <sheetName val="65.Ishikawa(1985)Asite_TR_Sand"/>
      <sheetName val="65.Ishikawa(1985)Asite_SR"/>
      <sheetName val="66.Ishikawa(1985)Bsite"/>
      <sheetName val="66.Ishikawa(1985)Bsite_TR_Sand"/>
      <sheetName val="66.Ishikawa(1985)Bsite_SR"/>
      <sheetName val="69.Ishikawa(1985)Esite"/>
      <sheetName val="70.Ishikawa(1985)Fsite"/>
      <sheetName val="70.Ishikawa(1985)Fsite_TR_Sand"/>
      <sheetName val="70.Ishikawa(1985)Fsite_SR"/>
      <sheetName val="71.Billiet(2014)LTS-1"/>
      <sheetName val="71.Billiet(2014)LTS-1_TR_Sand"/>
      <sheetName val="71.Billiet(2014)LTS-1_SR"/>
      <sheetName val="72.Billiet(2014)LTS-2"/>
      <sheetName val="72.Billiet(2014)LTS-2_TR_Sand"/>
      <sheetName val="72.Billiet(2014)LTS-2_SR"/>
      <sheetName val="73.Billiet(2014)LTS-3"/>
      <sheetName val="73.Billiet(2014)LTS-3_TR_Sand"/>
      <sheetName val="73.Billiet(2014)LTS-3_SR"/>
      <sheetName val="74.Castelli(2002)LLT1"/>
      <sheetName val="74.Castelli(2002)LLT1_TR_Sand"/>
      <sheetName val="74.Castelli(2002)LLT1_SR"/>
      <sheetName val="75.Castelli(2002)LLT2"/>
      <sheetName val="75.Castelli(2002)LLT2_TR_Sand"/>
      <sheetName val="75.Castelli(2002)LLT2_SR"/>
      <sheetName val="76.Daugiala(2015)_S3R1"/>
      <sheetName val="76.Daugiala(2015)_S3R1_TR_Sand"/>
      <sheetName val="76.Daugiala(2015)_S3R1_SR"/>
      <sheetName val="77.Daugiala(2015)_S4R1"/>
      <sheetName val="77.Daugiala(2015)_S4R1_TR_Sand"/>
      <sheetName val="77.Daugiala(2015)_S4R1_SR"/>
      <sheetName val="78.Daugiala(2015)_S3R2"/>
      <sheetName val="78.Daugiala(2015)_S3R2_TR_Sand"/>
      <sheetName val="78.Daugiala(2015)_S3R2_SR"/>
      <sheetName val="79.Daugiala(2015)_S4R2"/>
      <sheetName val="79.Daugiala(2015)_S4R2_TR_Sand"/>
      <sheetName val="79.Daugiala(2015)_S4R2_SR"/>
      <sheetName val="83.LTC(2018)AST3_React"/>
      <sheetName val="83.LTC(2018)AST3_React_TR_Sand"/>
      <sheetName val="83.LTC(2018)AST3_React_SR"/>
      <sheetName val="84.Ashour(2008)A"/>
      <sheetName val="84.Ashour(2008)A_TR_Sand"/>
      <sheetName val="84.Ashour(2008)A_SR"/>
      <sheetName val="85.Ashour(2008)B"/>
      <sheetName val="85.Ashour(2008)B_TR_Sand"/>
      <sheetName val="85.Ashour(2008)B_S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3">
          <cell r="A3">
            <v>0</v>
          </cell>
          <cell r="D3">
            <v>0</v>
          </cell>
        </row>
        <row r="4">
          <cell r="A4">
            <v>5.9181999999999997</v>
          </cell>
          <cell r="D4">
            <v>24.184980839200001</v>
          </cell>
        </row>
        <row r="5">
          <cell r="A5">
            <v>13.1572</v>
          </cell>
          <cell r="D5">
            <v>25.910890820000002</v>
          </cell>
        </row>
        <row r="6">
          <cell r="A6">
            <v>25.654</v>
          </cell>
          <cell r="D6">
            <v>38.868560340800002</v>
          </cell>
        </row>
        <row r="7">
          <cell r="A7">
            <v>37.490399999999994</v>
          </cell>
          <cell r="D7">
            <v>41.025947816800006</v>
          </cell>
        </row>
        <row r="8">
          <cell r="A8">
            <v>49.326799999999999</v>
          </cell>
          <cell r="D8">
            <v>58.302840511199996</v>
          </cell>
        </row>
        <row r="9">
          <cell r="A9">
            <v>61.823599999999999</v>
          </cell>
          <cell r="D9">
            <v>59.597272996800001</v>
          </cell>
        </row>
        <row r="10">
          <cell r="A10">
            <v>70.35799999999999</v>
          </cell>
          <cell r="D10">
            <v>63.920944391999996</v>
          </cell>
        </row>
        <row r="11">
          <cell r="A11">
            <v>95.351599999999991</v>
          </cell>
          <cell r="D11">
            <v>83.78225383600001</v>
          </cell>
        </row>
      </sheetData>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45532-02D4-49C5-9276-EE80A7302B03}">
  <sheetPr>
    <tabColor rgb="FFC00000"/>
  </sheetPr>
  <dimension ref="A1:DN439"/>
  <sheetViews>
    <sheetView tabSelected="1" zoomScaleNormal="100" workbookViewId="0">
      <pane xSplit="1" ySplit="1" topLeftCell="B2" activePane="bottomRight" state="frozen"/>
      <selection pane="topRight" activeCell="B1" sqref="B1"/>
      <selection pane="bottomLeft" activeCell="A2" sqref="A2"/>
      <selection pane="bottomRight" activeCell="G97" sqref="G97:G99"/>
    </sheetView>
  </sheetViews>
  <sheetFormatPr defaultColWidth="8.85546875" defaultRowHeight="15" x14ac:dyDescent="0.25"/>
  <cols>
    <col min="1" max="1" width="8.85546875" style="130"/>
    <col min="2" max="2" width="34" style="25" customWidth="1"/>
    <col min="3" max="3" width="12.7109375" style="25" customWidth="1"/>
    <col min="4" max="4" width="8.85546875" style="25" customWidth="1"/>
    <col min="5" max="5" width="14.42578125" style="25" customWidth="1"/>
    <col min="6" max="6" width="28.42578125" style="25" customWidth="1"/>
    <col min="7" max="7" width="20.42578125" style="25" customWidth="1"/>
    <col min="8" max="8" width="11.42578125" style="25" customWidth="1"/>
    <col min="9" max="9" width="10.140625" style="130" customWidth="1"/>
    <col min="10" max="10" width="24.5703125" style="104" customWidth="1"/>
    <col min="11" max="13" width="17.85546875" style="216" customWidth="1"/>
    <col min="14" max="14" width="10.7109375" style="99" customWidth="1"/>
    <col min="15" max="15" width="13.7109375" style="99" customWidth="1"/>
    <col min="16" max="17" width="6.28515625" style="99" customWidth="1"/>
    <col min="18" max="18" width="6.85546875" style="99" customWidth="1"/>
    <col min="19" max="19" width="5.28515625" style="99" customWidth="1"/>
    <col min="20" max="20" width="11.140625" style="99" customWidth="1"/>
    <col min="21" max="22" width="11.140625" style="217" customWidth="1"/>
    <col min="23" max="23" width="10.42578125" style="217" customWidth="1"/>
    <col min="24" max="24" width="11.5703125" style="45" customWidth="1"/>
    <col min="25" max="25" width="13.28515625" style="45" customWidth="1"/>
    <col min="26" max="26" width="8.85546875" style="45" customWidth="1"/>
    <col min="27" max="29" width="8.85546875" style="24" customWidth="1"/>
    <col min="30" max="32" width="8.85546875" style="45" customWidth="1"/>
    <col min="33" max="33" width="11" style="45" customWidth="1"/>
    <col min="34" max="34" width="10.7109375" style="45" customWidth="1"/>
    <col min="35" max="36" width="8.85546875" style="45" customWidth="1"/>
    <col min="37" max="37" width="8.85546875" style="24"/>
    <col min="38" max="39" width="11.28515625" style="45" customWidth="1"/>
    <col min="40" max="42" width="11.28515625" style="24" customWidth="1"/>
    <col min="43" max="43" width="20.28515625" style="25" customWidth="1"/>
    <col min="44" max="16384" width="8.85546875" style="25"/>
  </cols>
  <sheetData>
    <row r="1" spans="1:43" s="16" customFormat="1" ht="60.75" thickBot="1" x14ac:dyDescent="0.3">
      <c r="A1" s="1" t="s">
        <v>0</v>
      </c>
      <c r="B1" s="2" t="s">
        <v>1</v>
      </c>
      <c r="C1" s="3" t="s">
        <v>2</v>
      </c>
      <c r="D1" s="3" t="s">
        <v>3</v>
      </c>
      <c r="E1" s="3" t="s">
        <v>4</v>
      </c>
      <c r="F1" s="2" t="s">
        <v>5</v>
      </c>
      <c r="G1" s="4" t="s">
        <v>6</v>
      </c>
      <c r="H1" s="3" t="s">
        <v>7</v>
      </c>
      <c r="I1" s="4" t="s">
        <v>8</v>
      </c>
      <c r="J1" s="5" t="s">
        <v>9</v>
      </c>
      <c r="K1" s="5" t="s">
        <v>10</v>
      </c>
      <c r="L1" s="5" t="s">
        <v>11</v>
      </c>
      <c r="M1" s="6" t="s">
        <v>12</v>
      </c>
      <c r="N1" s="7" t="s">
        <v>13</v>
      </c>
      <c r="O1" s="8" t="s">
        <v>14</v>
      </c>
      <c r="P1" s="9" t="s">
        <v>15</v>
      </c>
      <c r="Q1" s="9" t="s">
        <v>16</v>
      </c>
      <c r="R1" s="9" t="s">
        <v>17</v>
      </c>
      <c r="S1" s="8" t="s">
        <v>18</v>
      </c>
      <c r="T1" s="9" t="s">
        <v>19</v>
      </c>
      <c r="U1" s="9" t="s">
        <v>20</v>
      </c>
      <c r="V1" s="8" t="s">
        <v>21</v>
      </c>
      <c r="W1" s="9" t="s">
        <v>22</v>
      </c>
      <c r="X1" s="463" t="s">
        <v>23</v>
      </c>
      <c r="Y1" s="463"/>
      <c r="Z1" s="10" t="s">
        <v>24</v>
      </c>
      <c r="AA1" s="11" t="s">
        <v>25</v>
      </c>
      <c r="AB1" s="12" t="s">
        <v>26</v>
      </c>
      <c r="AC1" s="13" t="s">
        <v>27</v>
      </c>
      <c r="AD1" s="12" t="s">
        <v>28</v>
      </c>
      <c r="AE1" s="11" t="s">
        <v>29</v>
      </c>
      <c r="AF1" s="12" t="s">
        <v>30</v>
      </c>
      <c r="AG1" s="10" t="s">
        <v>31</v>
      </c>
      <c r="AH1" s="10" t="s">
        <v>32</v>
      </c>
      <c r="AI1" s="12" t="s">
        <v>33</v>
      </c>
      <c r="AJ1" s="12" t="s">
        <v>34</v>
      </c>
      <c r="AK1" s="12" t="s">
        <v>35</v>
      </c>
      <c r="AL1" s="10" t="s">
        <v>36</v>
      </c>
      <c r="AM1" s="14" t="s">
        <v>37</v>
      </c>
      <c r="AN1" s="14" t="s">
        <v>38</v>
      </c>
      <c r="AO1" s="15" t="s">
        <v>39</v>
      </c>
      <c r="AP1" s="15" t="s">
        <v>40</v>
      </c>
      <c r="AQ1" s="3" t="s">
        <v>41</v>
      </c>
    </row>
    <row r="2" spans="1:43" s="20" customFormat="1" ht="25.15" customHeight="1" x14ac:dyDescent="0.25">
      <c r="A2" s="259">
        <v>1</v>
      </c>
      <c r="B2" s="262" t="s">
        <v>42</v>
      </c>
      <c r="C2" s="265" t="s">
        <v>43</v>
      </c>
      <c r="D2" s="265"/>
      <c r="E2" s="265"/>
      <c r="F2" s="262" t="s">
        <v>44</v>
      </c>
      <c r="G2" s="262" t="s">
        <v>45</v>
      </c>
      <c r="H2" s="265"/>
      <c r="I2" s="265" t="s">
        <v>46</v>
      </c>
      <c r="J2" s="457"/>
      <c r="K2" s="346">
        <v>3552</v>
      </c>
      <c r="L2" s="346">
        <v>115.732</v>
      </c>
      <c r="M2" s="247">
        <v>3333</v>
      </c>
      <c r="N2" s="320" t="s">
        <v>47</v>
      </c>
      <c r="O2" s="349">
        <v>1.83</v>
      </c>
      <c r="P2" s="232"/>
      <c r="Q2" s="232"/>
      <c r="R2" s="232">
        <v>45</v>
      </c>
      <c r="S2" s="232">
        <f>R2/O2</f>
        <v>24.590163934426229</v>
      </c>
      <c r="T2" s="218"/>
      <c r="U2" s="232"/>
      <c r="V2" s="232"/>
      <c r="W2" s="218">
        <v>22020000</v>
      </c>
      <c r="X2" s="17" t="s">
        <v>48</v>
      </c>
      <c r="Y2" s="17" t="s">
        <v>49</v>
      </c>
      <c r="Z2" s="223">
        <v>4</v>
      </c>
      <c r="AA2" s="17">
        <v>19</v>
      </c>
      <c r="AB2" s="17">
        <v>29</v>
      </c>
      <c r="AC2" s="17"/>
      <c r="AD2" s="17">
        <v>53</v>
      </c>
      <c r="AE2" s="17">
        <v>7.0000000000000001E-3</v>
      </c>
      <c r="AF2" s="17">
        <v>0.3</v>
      </c>
      <c r="AG2" s="18"/>
      <c r="AH2" s="18"/>
      <c r="AI2" s="17">
        <v>25</v>
      </c>
      <c r="AJ2" s="17">
        <v>500</v>
      </c>
      <c r="AK2" s="19"/>
      <c r="AL2" s="19" t="s">
        <v>50</v>
      </c>
      <c r="AM2" s="19"/>
      <c r="AN2" s="19"/>
      <c r="AO2" s="19"/>
      <c r="AP2" s="19"/>
      <c r="AQ2" s="265"/>
    </row>
    <row r="3" spans="1:43" ht="25.15" customHeight="1" x14ac:dyDescent="0.25">
      <c r="A3" s="260"/>
      <c r="B3" s="461"/>
      <c r="C3" s="452"/>
      <c r="D3" s="239"/>
      <c r="E3" s="239"/>
      <c r="F3" s="452"/>
      <c r="G3" s="452"/>
      <c r="H3" s="239"/>
      <c r="I3" s="239"/>
      <c r="J3" s="458"/>
      <c r="K3" s="347"/>
      <c r="L3" s="347"/>
      <c r="M3" s="248"/>
      <c r="N3" s="251"/>
      <c r="O3" s="350"/>
      <c r="P3" s="233"/>
      <c r="Q3" s="233"/>
      <c r="R3" s="233"/>
      <c r="S3" s="233"/>
      <c r="T3" s="219"/>
      <c r="U3" s="233"/>
      <c r="V3" s="233"/>
      <c r="W3" s="219"/>
      <c r="X3" s="21" t="s">
        <v>51</v>
      </c>
      <c r="Y3" s="22" t="s">
        <v>52</v>
      </c>
      <c r="Z3" s="224"/>
      <c r="AA3" s="22">
        <v>18.8</v>
      </c>
      <c r="AB3" s="22">
        <v>33</v>
      </c>
      <c r="AC3" s="22"/>
      <c r="AD3" s="22">
        <v>65</v>
      </c>
      <c r="AE3" s="22">
        <v>7.0000000000000001E-3</v>
      </c>
      <c r="AF3" s="22">
        <v>0.3</v>
      </c>
      <c r="AG3" s="23"/>
      <c r="AH3" s="23"/>
      <c r="AI3" s="22">
        <v>35</v>
      </c>
      <c r="AJ3" s="22">
        <v>500</v>
      </c>
      <c r="AL3" s="24"/>
      <c r="AM3" s="24"/>
      <c r="AQ3" s="239"/>
    </row>
    <row r="4" spans="1:43" ht="25.15" customHeight="1" x14ac:dyDescent="0.25">
      <c r="A4" s="260"/>
      <c r="B4" s="461"/>
      <c r="C4" s="452"/>
      <c r="D4" s="239"/>
      <c r="E4" s="239"/>
      <c r="F4" s="452"/>
      <c r="G4" s="452"/>
      <c r="H4" s="239"/>
      <c r="I4" s="239"/>
      <c r="J4" s="458"/>
      <c r="K4" s="347"/>
      <c r="L4" s="347"/>
      <c r="M4" s="248"/>
      <c r="N4" s="251"/>
      <c r="O4" s="350"/>
      <c r="P4" s="233"/>
      <c r="Q4" s="233"/>
      <c r="R4" s="233"/>
      <c r="S4" s="233"/>
      <c r="T4" s="219"/>
      <c r="U4" s="233"/>
      <c r="V4" s="233"/>
      <c r="W4" s="219"/>
      <c r="X4" s="21" t="s">
        <v>53</v>
      </c>
      <c r="Y4" s="22" t="s">
        <v>54</v>
      </c>
      <c r="Z4" s="224"/>
      <c r="AA4" s="22">
        <v>20.8</v>
      </c>
      <c r="AB4" s="22" t="s">
        <v>55</v>
      </c>
      <c r="AC4" s="22"/>
      <c r="AD4" s="22">
        <v>83</v>
      </c>
      <c r="AE4" s="22">
        <v>6.0000000000000001E-3</v>
      </c>
      <c r="AF4" s="22">
        <v>0.3</v>
      </c>
      <c r="AG4" s="23"/>
      <c r="AH4" s="23"/>
      <c r="AI4" s="22" t="s">
        <v>55</v>
      </c>
      <c r="AJ4" s="22">
        <v>500</v>
      </c>
      <c r="AL4" s="24"/>
      <c r="AM4" s="24"/>
      <c r="AQ4" s="239"/>
    </row>
    <row r="5" spans="1:43" ht="25.15" customHeight="1" x14ac:dyDescent="0.25">
      <c r="A5" s="260"/>
      <c r="B5" s="461"/>
      <c r="C5" s="452"/>
      <c r="D5" s="239"/>
      <c r="E5" s="239"/>
      <c r="F5" s="452"/>
      <c r="G5" s="452"/>
      <c r="H5" s="239"/>
      <c r="I5" s="239"/>
      <c r="J5" s="458"/>
      <c r="K5" s="347"/>
      <c r="L5" s="347"/>
      <c r="M5" s="248"/>
      <c r="N5" s="251"/>
      <c r="O5" s="350"/>
      <c r="P5" s="233"/>
      <c r="Q5" s="233"/>
      <c r="R5" s="233"/>
      <c r="S5" s="233"/>
      <c r="T5" s="219"/>
      <c r="U5" s="233"/>
      <c r="V5" s="233"/>
      <c r="W5" s="219"/>
      <c r="X5" s="22" t="s">
        <v>56</v>
      </c>
      <c r="Y5" s="22" t="s">
        <v>57</v>
      </c>
      <c r="Z5" s="224"/>
      <c r="AA5" s="22">
        <v>19.8</v>
      </c>
      <c r="AB5" s="22" t="s">
        <v>55</v>
      </c>
      <c r="AC5" s="22"/>
      <c r="AD5" s="22">
        <v>250</v>
      </c>
      <c r="AE5" s="22">
        <v>5.0000000000000001E-3</v>
      </c>
      <c r="AF5" s="22">
        <v>0.3</v>
      </c>
      <c r="AG5" s="23"/>
      <c r="AH5" s="23"/>
      <c r="AI5" s="22" t="s">
        <v>55</v>
      </c>
      <c r="AJ5" s="22">
        <v>500</v>
      </c>
      <c r="AL5" s="24"/>
      <c r="AM5" s="24"/>
      <c r="AQ5" s="239"/>
    </row>
    <row r="6" spans="1:43" s="27" customFormat="1" ht="25.15" customHeight="1" thickBot="1" x14ac:dyDescent="0.3">
      <c r="A6" s="261"/>
      <c r="B6" s="462"/>
      <c r="C6" s="453"/>
      <c r="D6" s="240"/>
      <c r="E6" s="240"/>
      <c r="F6" s="453"/>
      <c r="G6" s="453"/>
      <c r="H6" s="240"/>
      <c r="I6" s="240"/>
      <c r="J6" s="459"/>
      <c r="K6" s="348"/>
      <c r="L6" s="348"/>
      <c r="M6" s="249"/>
      <c r="N6" s="252"/>
      <c r="O6" s="351"/>
      <c r="P6" s="234"/>
      <c r="Q6" s="234"/>
      <c r="R6" s="234"/>
      <c r="S6" s="234"/>
      <c r="T6" s="220"/>
      <c r="U6" s="234"/>
      <c r="V6" s="234"/>
      <c r="W6" s="220"/>
      <c r="X6" s="10" t="s">
        <v>58</v>
      </c>
      <c r="Y6" s="10" t="s">
        <v>59</v>
      </c>
      <c r="Z6" s="225"/>
      <c r="AA6" s="10">
        <v>20.8</v>
      </c>
      <c r="AB6" s="10" t="s">
        <v>55</v>
      </c>
      <c r="AC6" s="10"/>
      <c r="AD6" s="10">
        <v>255</v>
      </c>
      <c r="AE6" s="10">
        <v>4.0000000000000001E-3</v>
      </c>
      <c r="AF6" s="10">
        <v>0.3</v>
      </c>
      <c r="AG6" s="26"/>
      <c r="AH6" s="26"/>
      <c r="AI6" s="10" t="s">
        <v>55</v>
      </c>
      <c r="AJ6" s="10" t="s">
        <v>55</v>
      </c>
      <c r="AK6" s="12"/>
      <c r="AL6" s="12"/>
      <c r="AM6" s="12"/>
      <c r="AN6" s="12"/>
      <c r="AO6" s="12"/>
      <c r="AP6" s="12"/>
      <c r="AQ6" s="240"/>
    </row>
    <row r="7" spans="1:43" s="20" customFormat="1" ht="28.9" customHeight="1" x14ac:dyDescent="0.25">
      <c r="A7" s="420">
        <v>2</v>
      </c>
      <c r="B7" s="310" t="s">
        <v>60</v>
      </c>
      <c r="C7" s="313" t="s">
        <v>61</v>
      </c>
      <c r="D7" s="316"/>
      <c r="E7" s="316"/>
      <c r="F7" s="313" t="s">
        <v>62</v>
      </c>
      <c r="G7" s="313" t="s">
        <v>63</v>
      </c>
      <c r="H7" s="265"/>
      <c r="I7" s="313" t="s">
        <v>64</v>
      </c>
      <c r="J7" s="457"/>
      <c r="K7" s="346">
        <f>'[1]2.Huang(2001)1.5m_single'!D15</f>
        <v>2936.17</v>
      </c>
      <c r="L7" s="346">
        <f>'[1]2.Huang(2001)1.5m_single'!A15</f>
        <v>127.786</v>
      </c>
      <c r="M7" s="247">
        <v>2457</v>
      </c>
      <c r="N7" s="250" t="s">
        <v>47</v>
      </c>
      <c r="O7" s="349">
        <v>1.5</v>
      </c>
      <c r="P7" s="343"/>
      <c r="Q7" s="343"/>
      <c r="R7" s="232">
        <v>33</v>
      </c>
      <c r="S7" s="232">
        <f>R7/O7</f>
        <v>22</v>
      </c>
      <c r="T7" s="218"/>
      <c r="U7" s="232"/>
      <c r="V7" s="232"/>
      <c r="W7" s="218">
        <v>4967600</v>
      </c>
      <c r="X7" s="17" t="s">
        <v>65</v>
      </c>
      <c r="Y7" s="17" t="s">
        <v>66</v>
      </c>
      <c r="Z7" s="223">
        <v>3</v>
      </c>
      <c r="AA7" s="17">
        <v>19</v>
      </c>
      <c r="AB7" s="17">
        <v>35</v>
      </c>
      <c r="AC7" s="17"/>
      <c r="AD7" s="28">
        <v>27.14</v>
      </c>
      <c r="AE7" s="17" t="s">
        <v>55</v>
      </c>
      <c r="AF7" s="17" t="s">
        <v>55</v>
      </c>
      <c r="AG7" s="18"/>
      <c r="AH7" s="18"/>
      <c r="AI7" s="17" t="s">
        <v>55</v>
      </c>
      <c r="AJ7" s="17" t="s">
        <v>55</v>
      </c>
      <c r="AK7" s="19">
        <v>5</v>
      </c>
      <c r="AL7" s="19">
        <v>2500</v>
      </c>
      <c r="AM7" s="19"/>
      <c r="AN7" s="19"/>
      <c r="AO7" s="19"/>
      <c r="AP7" s="19"/>
      <c r="AQ7" s="460"/>
    </row>
    <row r="8" spans="1:43" ht="19.899999999999999" customHeight="1" x14ac:dyDescent="0.25">
      <c r="A8" s="421"/>
      <c r="B8" s="311"/>
      <c r="C8" s="314"/>
      <c r="D8" s="314"/>
      <c r="E8" s="314"/>
      <c r="F8" s="314"/>
      <c r="G8" s="314"/>
      <c r="H8" s="239"/>
      <c r="I8" s="314"/>
      <c r="J8" s="458"/>
      <c r="K8" s="347"/>
      <c r="L8" s="347"/>
      <c r="M8" s="248"/>
      <c r="N8" s="251"/>
      <c r="O8" s="350"/>
      <c r="P8" s="344"/>
      <c r="Q8" s="344"/>
      <c r="R8" s="233"/>
      <c r="S8" s="233"/>
      <c r="T8" s="219"/>
      <c r="U8" s="233"/>
      <c r="V8" s="233"/>
      <c r="W8" s="219"/>
      <c r="X8" s="22" t="s">
        <v>67</v>
      </c>
      <c r="Y8" s="22" t="s">
        <v>68</v>
      </c>
      <c r="Z8" s="224"/>
      <c r="AA8" s="29">
        <f>9.2+9.81</f>
        <v>19.009999999999998</v>
      </c>
      <c r="AB8" s="22">
        <v>35</v>
      </c>
      <c r="AC8" s="22"/>
      <c r="AD8" s="30">
        <v>18.86</v>
      </c>
      <c r="AE8" s="22" t="s">
        <v>55</v>
      </c>
      <c r="AF8" s="22" t="s">
        <v>55</v>
      </c>
      <c r="AG8" s="23"/>
      <c r="AH8" s="23"/>
      <c r="AI8" s="22" t="s">
        <v>55</v>
      </c>
      <c r="AJ8" s="22" t="s">
        <v>55</v>
      </c>
      <c r="AK8" s="24">
        <v>6</v>
      </c>
      <c r="AL8" s="24">
        <v>8000</v>
      </c>
      <c r="AM8" s="24"/>
      <c r="AQ8" s="461"/>
    </row>
    <row r="9" spans="1:43" ht="19.899999999999999" customHeight="1" x14ac:dyDescent="0.25">
      <c r="A9" s="421"/>
      <c r="B9" s="311"/>
      <c r="C9" s="314"/>
      <c r="D9" s="314"/>
      <c r="E9" s="314"/>
      <c r="F9" s="314"/>
      <c r="G9" s="314"/>
      <c r="H9" s="239"/>
      <c r="I9" s="314"/>
      <c r="J9" s="458"/>
      <c r="K9" s="347"/>
      <c r="L9" s="347"/>
      <c r="M9" s="248"/>
      <c r="N9" s="251"/>
      <c r="O9" s="350"/>
      <c r="P9" s="344"/>
      <c r="Q9" s="344"/>
      <c r="R9" s="233"/>
      <c r="S9" s="233"/>
      <c r="T9" s="219"/>
      <c r="U9" s="233"/>
      <c r="V9" s="233"/>
      <c r="W9" s="219"/>
      <c r="X9" s="21" t="s">
        <v>69</v>
      </c>
      <c r="Y9" s="22" t="s">
        <v>52</v>
      </c>
      <c r="Z9" s="224"/>
      <c r="AA9" s="29">
        <f>9.2+9.81</f>
        <v>19.009999999999998</v>
      </c>
      <c r="AB9" s="22" t="s">
        <v>55</v>
      </c>
      <c r="AC9" s="22"/>
      <c r="AD9" s="30">
        <v>60</v>
      </c>
      <c r="AE9" s="22">
        <v>7.0000000000000001E-3</v>
      </c>
      <c r="AF9" s="22" t="s">
        <v>55</v>
      </c>
      <c r="AG9" s="23"/>
      <c r="AH9" s="23"/>
      <c r="AI9" s="22" t="s">
        <v>55</v>
      </c>
      <c r="AJ9" s="22" t="s">
        <v>55</v>
      </c>
      <c r="AK9" s="24">
        <v>10</v>
      </c>
      <c r="AL9" s="24">
        <v>1000</v>
      </c>
      <c r="AM9" s="24"/>
      <c r="AQ9" s="461"/>
    </row>
    <row r="10" spans="1:43" ht="19.899999999999999" customHeight="1" x14ac:dyDescent="0.25">
      <c r="A10" s="421"/>
      <c r="B10" s="311"/>
      <c r="C10" s="314"/>
      <c r="D10" s="314"/>
      <c r="E10" s="314"/>
      <c r="F10" s="314"/>
      <c r="G10" s="314"/>
      <c r="H10" s="239"/>
      <c r="I10" s="314"/>
      <c r="J10" s="458"/>
      <c r="K10" s="347"/>
      <c r="L10" s="347"/>
      <c r="M10" s="248"/>
      <c r="N10" s="251"/>
      <c r="O10" s="350"/>
      <c r="P10" s="344"/>
      <c r="Q10" s="344"/>
      <c r="R10" s="233"/>
      <c r="S10" s="233"/>
      <c r="T10" s="219"/>
      <c r="U10" s="233"/>
      <c r="V10" s="233"/>
      <c r="W10" s="219"/>
      <c r="X10" s="21" t="s">
        <v>70</v>
      </c>
      <c r="Y10" s="22" t="s">
        <v>68</v>
      </c>
      <c r="Z10" s="224"/>
      <c r="AA10" s="22">
        <v>19.2</v>
      </c>
      <c r="AB10" s="22">
        <v>34</v>
      </c>
      <c r="AC10" s="22"/>
      <c r="AD10" s="30">
        <v>18.32</v>
      </c>
      <c r="AE10" s="22" t="s">
        <v>55</v>
      </c>
      <c r="AF10" s="22" t="s">
        <v>55</v>
      </c>
      <c r="AG10" s="23"/>
      <c r="AH10" s="23"/>
      <c r="AI10" s="22" t="s">
        <v>55</v>
      </c>
      <c r="AJ10" s="22" t="s">
        <v>55</v>
      </c>
      <c r="AK10" s="24">
        <v>10</v>
      </c>
      <c r="AL10" s="24">
        <v>15000</v>
      </c>
      <c r="AM10" s="24"/>
      <c r="AQ10" s="461"/>
    </row>
    <row r="11" spans="1:43" ht="19.899999999999999" customHeight="1" x14ac:dyDescent="0.25">
      <c r="A11" s="421"/>
      <c r="B11" s="311"/>
      <c r="C11" s="314"/>
      <c r="D11" s="314"/>
      <c r="E11" s="314"/>
      <c r="F11" s="314"/>
      <c r="G11" s="314"/>
      <c r="H11" s="239"/>
      <c r="I11" s="314"/>
      <c r="J11" s="458"/>
      <c r="K11" s="347"/>
      <c r="L11" s="347"/>
      <c r="M11" s="248"/>
      <c r="N11" s="251"/>
      <c r="O11" s="350"/>
      <c r="P11" s="344"/>
      <c r="Q11" s="344"/>
      <c r="R11" s="233"/>
      <c r="S11" s="233"/>
      <c r="T11" s="219"/>
      <c r="U11" s="233"/>
      <c r="V11" s="233"/>
      <c r="W11" s="219"/>
      <c r="X11" s="22" t="s">
        <v>71</v>
      </c>
      <c r="Y11" s="22" t="s">
        <v>72</v>
      </c>
      <c r="Z11" s="224"/>
      <c r="AA11" s="22">
        <v>19</v>
      </c>
      <c r="AB11" s="22">
        <v>34</v>
      </c>
      <c r="AC11" s="22"/>
      <c r="AD11" s="30">
        <v>20.36</v>
      </c>
      <c r="AE11" s="22" t="s">
        <v>55</v>
      </c>
      <c r="AF11" s="22" t="s">
        <v>55</v>
      </c>
      <c r="AG11" s="23"/>
      <c r="AH11" s="23"/>
      <c r="AI11" s="22" t="s">
        <v>55</v>
      </c>
      <c r="AJ11" s="22" t="s">
        <v>55</v>
      </c>
      <c r="AK11" s="24">
        <v>17</v>
      </c>
      <c r="AL11" s="24">
        <v>10000</v>
      </c>
      <c r="AM11" s="24"/>
      <c r="AQ11" s="461"/>
    </row>
    <row r="12" spans="1:43" ht="19.899999999999999" customHeight="1" x14ac:dyDescent="0.25">
      <c r="A12" s="421"/>
      <c r="B12" s="311"/>
      <c r="C12" s="314"/>
      <c r="D12" s="314"/>
      <c r="E12" s="314"/>
      <c r="F12" s="314"/>
      <c r="G12" s="314"/>
      <c r="H12" s="239"/>
      <c r="I12" s="314"/>
      <c r="J12" s="458"/>
      <c r="K12" s="347"/>
      <c r="L12" s="347"/>
      <c r="M12" s="248"/>
      <c r="N12" s="251"/>
      <c r="O12" s="350"/>
      <c r="P12" s="344"/>
      <c r="Q12" s="344"/>
      <c r="R12" s="233"/>
      <c r="S12" s="233"/>
      <c r="T12" s="219"/>
      <c r="U12" s="233"/>
      <c r="V12" s="233"/>
      <c r="W12" s="219"/>
      <c r="X12" s="22" t="s">
        <v>73</v>
      </c>
      <c r="Y12" s="22" t="s">
        <v>52</v>
      </c>
      <c r="Z12" s="224"/>
      <c r="AA12" s="22">
        <v>19</v>
      </c>
      <c r="AB12" s="22" t="s">
        <v>55</v>
      </c>
      <c r="AC12" s="22"/>
      <c r="AD12" s="30">
        <v>115</v>
      </c>
      <c r="AE12" s="22">
        <v>5.0000000000000001E-3</v>
      </c>
      <c r="AF12" s="22" t="s">
        <v>55</v>
      </c>
      <c r="AG12" s="23"/>
      <c r="AH12" s="23"/>
      <c r="AI12" s="22" t="s">
        <v>55</v>
      </c>
      <c r="AJ12" s="22" t="s">
        <v>55</v>
      </c>
      <c r="AK12" s="24">
        <v>18</v>
      </c>
      <c r="AL12" s="24">
        <v>3000</v>
      </c>
      <c r="AM12" s="24"/>
      <c r="AQ12" s="461"/>
    </row>
    <row r="13" spans="1:43" s="35" customFormat="1" ht="19.899999999999999" customHeight="1" thickBot="1" x14ac:dyDescent="0.3">
      <c r="A13" s="422"/>
      <c r="B13" s="312"/>
      <c r="C13" s="315"/>
      <c r="D13" s="315"/>
      <c r="E13" s="315"/>
      <c r="F13" s="315"/>
      <c r="G13" s="315"/>
      <c r="H13" s="240"/>
      <c r="I13" s="315"/>
      <c r="J13" s="459"/>
      <c r="K13" s="348"/>
      <c r="L13" s="348"/>
      <c r="M13" s="249"/>
      <c r="N13" s="252"/>
      <c r="O13" s="351"/>
      <c r="P13" s="345"/>
      <c r="Q13" s="345"/>
      <c r="R13" s="234"/>
      <c r="S13" s="234"/>
      <c r="T13" s="220"/>
      <c r="U13" s="234"/>
      <c r="V13" s="234"/>
      <c r="W13" s="220"/>
      <c r="X13" s="31" t="s">
        <v>74</v>
      </c>
      <c r="Y13" s="31" t="s">
        <v>52</v>
      </c>
      <c r="Z13" s="225"/>
      <c r="AA13" s="31">
        <v>19</v>
      </c>
      <c r="AB13" s="31" t="s">
        <v>55</v>
      </c>
      <c r="AC13" s="31"/>
      <c r="AD13" s="32">
        <v>121.3</v>
      </c>
      <c r="AE13" s="31">
        <v>5.0000000000000001E-3</v>
      </c>
      <c r="AF13" s="31" t="s">
        <v>55</v>
      </c>
      <c r="AG13" s="33"/>
      <c r="AH13" s="33"/>
      <c r="AI13" s="31" t="s">
        <v>55</v>
      </c>
      <c r="AJ13" s="31" t="s">
        <v>55</v>
      </c>
      <c r="AK13" s="34">
        <v>19</v>
      </c>
      <c r="AL13" s="34">
        <v>12000</v>
      </c>
      <c r="AM13" s="34"/>
      <c r="AN13" s="34"/>
      <c r="AO13" s="34"/>
      <c r="AP13" s="34"/>
      <c r="AQ13" s="462"/>
    </row>
    <row r="14" spans="1:43" s="20" customFormat="1" ht="28.9" customHeight="1" x14ac:dyDescent="0.25">
      <c r="A14" s="420">
        <v>3</v>
      </c>
      <c r="B14" s="310" t="s">
        <v>60</v>
      </c>
      <c r="C14" s="313" t="s">
        <v>61</v>
      </c>
      <c r="D14" s="316"/>
      <c r="E14" s="316"/>
      <c r="F14" s="316" t="s">
        <v>62</v>
      </c>
      <c r="G14" s="313" t="s">
        <v>63</v>
      </c>
      <c r="H14" s="265"/>
      <c r="I14" s="313" t="s">
        <v>64</v>
      </c>
      <c r="J14" s="457"/>
      <c r="K14" s="346">
        <f>'[1]3.Huang(2001)0.8m_single'!$D$12</f>
        <v>863.7</v>
      </c>
      <c r="L14" s="346">
        <f>'[1]3.Huang(2001)0.8m_single'!$A$12</f>
        <v>294.976</v>
      </c>
      <c r="M14" s="247">
        <v>639.64</v>
      </c>
      <c r="N14" s="250" t="s">
        <v>75</v>
      </c>
      <c r="O14" s="349">
        <v>0.8</v>
      </c>
      <c r="P14" s="343"/>
      <c r="Q14" s="343"/>
      <c r="R14" s="232">
        <v>34</v>
      </c>
      <c r="S14" s="232">
        <f>R14/O14</f>
        <v>42.5</v>
      </c>
      <c r="T14" s="218"/>
      <c r="U14" s="232"/>
      <c r="V14" s="232"/>
      <c r="W14" s="218">
        <v>4967600</v>
      </c>
      <c r="X14" s="17" t="s">
        <v>65</v>
      </c>
      <c r="Y14" s="17" t="s">
        <v>66</v>
      </c>
      <c r="Z14" s="223">
        <v>3</v>
      </c>
      <c r="AA14" s="17">
        <v>19</v>
      </c>
      <c r="AB14" s="17">
        <v>35</v>
      </c>
      <c r="AC14" s="17"/>
      <c r="AD14" s="28">
        <v>27.14</v>
      </c>
      <c r="AE14" s="17" t="s">
        <v>55</v>
      </c>
      <c r="AF14" s="17" t="s">
        <v>55</v>
      </c>
      <c r="AG14" s="18"/>
      <c r="AH14" s="18"/>
      <c r="AI14" s="17" t="s">
        <v>55</v>
      </c>
      <c r="AJ14" s="17" t="s">
        <v>55</v>
      </c>
      <c r="AK14" s="19">
        <v>5</v>
      </c>
      <c r="AL14" s="19">
        <v>2500</v>
      </c>
      <c r="AM14" s="19"/>
      <c r="AN14" s="19"/>
      <c r="AO14" s="19"/>
      <c r="AP14" s="19"/>
      <c r="AQ14" s="454"/>
    </row>
    <row r="15" spans="1:43" ht="19.899999999999999" customHeight="1" x14ac:dyDescent="0.25">
      <c r="A15" s="421"/>
      <c r="B15" s="311"/>
      <c r="C15" s="314"/>
      <c r="D15" s="314"/>
      <c r="E15" s="314"/>
      <c r="F15" s="314"/>
      <c r="G15" s="314"/>
      <c r="H15" s="239"/>
      <c r="I15" s="314"/>
      <c r="J15" s="458"/>
      <c r="K15" s="347"/>
      <c r="L15" s="347"/>
      <c r="M15" s="248"/>
      <c r="N15" s="251"/>
      <c r="O15" s="350"/>
      <c r="P15" s="344"/>
      <c r="Q15" s="344"/>
      <c r="R15" s="233"/>
      <c r="S15" s="233"/>
      <c r="T15" s="219"/>
      <c r="U15" s="233"/>
      <c r="V15" s="233"/>
      <c r="W15" s="219"/>
      <c r="X15" s="22" t="s">
        <v>67</v>
      </c>
      <c r="Y15" s="22" t="s">
        <v>68</v>
      </c>
      <c r="Z15" s="224"/>
      <c r="AA15" s="29">
        <f>9.2+9.81</f>
        <v>19.009999999999998</v>
      </c>
      <c r="AB15" s="22">
        <v>35</v>
      </c>
      <c r="AC15" s="22"/>
      <c r="AD15" s="30">
        <v>18.86</v>
      </c>
      <c r="AE15" s="22" t="s">
        <v>55</v>
      </c>
      <c r="AF15" s="22" t="s">
        <v>55</v>
      </c>
      <c r="AG15" s="23"/>
      <c r="AH15" s="23"/>
      <c r="AI15" s="22" t="s">
        <v>55</v>
      </c>
      <c r="AJ15" s="22" t="s">
        <v>55</v>
      </c>
      <c r="AK15" s="24">
        <v>6</v>
      </c>
      <c r="AL15" s="24">
        <v>8000</v>
      </c>
      <c r="AM15" s="24"/>
      <c r="AQ15" s="455"/>
    </row>
    <row r="16" spans="1:43" ht="19.899999999999999" customHeight="1" x14ac:dyDescent="0.25">
      <c r="A16" s="421"/>
      <c r="B16" s="311"/>
      <c r="C16" s="314"/>
      <c r="D16" s="314"/>
      <c r="E16" s="314"/>
      <c r="F16" s="314"/>
      <c r="G16" s="314"/>
      <c r="H16" s="239"/>
      <c r="I16" s="314"/>
      <c r="J16" s="458"/>
      <c r="K16" s="347"/>
      <c r="L16" s="347"/>
      <c r="M16" s="248"/>
      <c r="N16" s="251"/>
      <c r="O16" s="350"/>
      <c r="P16" s="344"/>
      <c r="Q16" s="344"/>
      <c r="R16" s="233"/>
      <c r="S16" s="233"/>
      <c r="T16" s="219"/>
      <c r="U16" s="233"/>
      <c r="V16" s="233"/>
      <c r="W16" s="219"/>
      <c r="X16" s="21" t="s">
        <v>69</v>
      </c>
      <c r="Y16" s="22" t="s">
        <v>52</v>
      </c>
      <c r="Z16" s="224"/>
      <c r="AA16" s="29">
        <f>9.2+9.81</f>
        <v>19.009999999999998</v>
      </c>
      <c r="AB16" s="22" t="s">
        <v>55</v>
      </c>
      <c r="AC16" s="22"/>
      <c r="AD16" s="30">
        <v>60</v>
      </c>
      <c r="AE16" s="22">
        <v>7.0000000000000001E-3</v>
      </c>
      <c r="AF16" s="22" t="s">
        <v>55</v>
      </c>
      <c r="AG16" s="23"/>
      <c r="AH16" s="23"/>
      <c r="AI16" s="22" t="s">
        <v>55</v>
      </c>
      <c r="AJ16" s="22" t="s">
        <v>55</v>
      </c>
      <c r="AK16" s="24">
        <v>10</v>
      </c>
      <c r="AL16" s="24">
        <v>1000</v>
      </c>
      <c r="AM16" s="24"/>
      <c r="AQ16" s="455"/>
    </row>
    <row r="17" spans="1:43" ht="19.899999999999999" customHeight="1" x14ac:dyDescent="0.25">
      <c r="A17" s="421"/>
      <c r="B17" s="311"/>
      <c r="C17" s="314"/>
      <c r="D17" s="314"/>
      <c r="E17" s="314"/>
      <c r="F17" s="314"/>
      <c r="G17" s="314"/>
      <c r="H17" s="239"/>
      <c r="I17" s="314"/>
      <c r="J17" s="458"/>
      <c r="K17" s="347"/>
      <c r="L17" s="347"/>
      <c r="M17" s="248"/>
      <c r="N17" s="251"/>
      <c r="O17" s="350"/>
      <c r="P17" s="344"/>
      <c r="Q17" s="344"/>
      <c r="R17" s="233"/>
      <c r="S17" s="233"/>
      <c r="T17" s="219"/>
      <c r="U17" s="233"/>
      <c r="V17" s="233"/>
      <c r="W17" s="219"/>
      <c r="X17" s="21" t="s">
        <v>70</v>
      </c>
      <c r="Y17" s="22" t="s">
        <v>68</v>
      </c>
      <c r="Z17" s="224"/>
      <c r="AA17" s="22">
        <v>19.2</v>
      </c>
      <c r="AB17" s="22">
        <v>34</v>
      </c>
      <c r="AC17" s="22"/>
      <c r="AD17" s="30">
        <v>18.32</v>
      </c>
      <c r="AE17" s="22" t="s">
        <v>55</v>
      </c>
      <c r="AF17" s="22" t="s">
        <v>55</v>
      </c>
      <c r="AG17" s="23"/>
      <c r="AH17" s="23"/>
      <c r="AI17" s="22" t="s">
        <v>55</v>
      </c>
      <c r="AJ17" s="22" t="s">
        <v>55</v>
      </c>
      <c r="AK17" s="24">
        <v>10</v>
      </c>
      <c r="AL17" s="24">
        <v>15000</v>
      </c>
      <c r="AM17" s="24"/>
      <c r="AQ17" s="455"/>
    </row>
    <row r="18" spans="1:43" ht="19.899999999999999" customHeight="1" x14ac:dyDescent="0.25">
      <c r="A18" s="421"/>
      <c r="B18" s="311"/>
      <c r="C18" s="314"/>
      <c r="D18" s="314"/>
      <c r="E18" s="314"/>
      <c r="F18" s="314"/>
      <c r="G18" s="314"/>
      <c r="H18" s="239"/>
      <c r="I18" s="314"/>
      <c r="J18" s="458"/>
      <c r="K18" s="347"/>
      <c r="L18" s="347"/>
      <c r="M18" s="248"/>
      <c r="N18" s="251"/>
      <c r="O18" s="350"/>
      <c r="P18" s="344"/>
      <c r="Q18" s="344"/>
      <c r="R18" s="233"/>
      <c r="S18" s="233"/>
      <c r="T18" s="219"/>
      <c r="U18" s="233"/>
      <c r="V18" s="233"/>
      <c r="W18" s="219"/>
      <c r="X18" s="22" t="s">
        <v>71</v>
      </c>
      <c r="Y18" s="22" t="s">
        <v>72</v>
      </c>
      <c r="Z18" s="224"/>
      <c r="AA18" s="22">
        <v>19</v>
      </c>
      <c r="AB18" s="22">
        <v>34</v>
      </c>
      <c r="AC18" s="22"/>
      <c r="AD18" s="30">
        <v>20.36</v>
      </c>
      <c r="AE18" s="22" t="s">
        <v>55</v>
      </c>
      <c r="AF18" s="22" t="s">
        <v>55</v>
      </c>
      <c r="AG18" s="23"/>
      <c r="AH18" s="23"/>
      <c r="AI18" s="22" t="s">
        <v>55</v>
      </c>
      <c r="AJ18" s="22" t="s">
        <v>55</v>
      </c>
      <c r="AK18" s="24">
        <v>17</v>
      </c>
      <c r="AL18" s="24">
        <v>10000</v>
      </c>
      <c r="AM18" s="24"/>
      <c r="AQ18" s="455"/>
    </row>
    <row r="19" spans="1:43" ht="19.899999999999999" customHeight="1" x14ac:dyDescent="0.25">
      <c r="A19" s="421"/>
      <c r="B19" s="311"/>
      <c r="C19" s="314"/>
      <c r="D19" s="314"/>
      <c r="E19" s="314"/>
      <c r="F19" s="314"/>
      <c r="G19" s="314"/>
      <c r="H19" s="239"/>
      <c r="I19" s="314"/>
      <c r="J19" s="458"/>
      <c r="K19" s="347"/>
      <c r="L19" s="347"/>
      <c r="M19" s="248"/>
      <c r="N19" s="251"/>
      <c r="O19" s="350"/>
      <c r="P19" s="344"/>
      <c r="Q19" s="344"/>
      <c r="R19" s="233"/>
      <c r="S19" s="233"/>
      <c r="T19" s="219"/>
      <c r="U19" s="233"/>
      <c r="V19" s="233"/>
      <c r="W19" s="219"/>
      <c r="X19" s="22" t="s">
        <v>73</v>
      </c>
      <c r="Y19" s="22" t="s">
        <v>52</v>
      </c>
      <c r="Z19" s="224"/>
      <c r="AA19" s="22">
        <v>19</v>
      </c>
      <c r="AB19" s="22" t="s">
        <v>55</v>
      </c>
      <c r="AC19" s="22"/>
      <c r="AD19" s="30">
        <v>115</v>
      </c>
      <c r="AE19" s="22">
        <v>5.0000000000000001E-3</v>
      </c>
      <c r="AF19" s="22" t="s">
        <v>55</v>
      </c>
      <c r="AG19" s="23"/>
      <c r="AH19" s="23"/>
      <c r="AI19" s="22" t="s">
        <v>55</v>
      </c>
      <c r="AJ19" s="22" t="s">
        <v>55</v>
      </c>
      <c r="AK19" s="24">
        <v>18</v>
      </c>
      <c r="AL19" s="24">
        <v>3000</v>
      </c>
      <c r="AM19" s="24"/>
      <c r="AQ19" s="455"/>
    </row>
    <row r="20" spans="1:43" s="35" customFormat="1" ht="19.899999999999999" customHeight="1" thickBot="1" x14ac:dyDescent="0.3">
      <c r="A20" s="422"/>
      <c r="B20" s="312"/>
      <c r="C20" s="315"/>
      <c r="D20" s="315"/>
      <c r="E20" s="315"/>
      <c r="F20" s="315"/>
      <c r="G20" s="315"/>
      <c r="H20" s="240"/>
      <c r="I20" s="315"/>
      <c r="J20" s="459"/>
      <c r="K20" s="348"/>
      <c r="L20" s="348"/>
      <c r="M20" s="249"/>
      <c r="N20" s="252"/>
      <c r="O20" s="351"/>
      <c r="P20" s="345"/>
      <c r="Q20" s="345"/>
      <c r="R20" s="234"/>
      <c r="S20" s="234"/>
      <c r="T20" s="220"/>
      <c r="U20" s="234"/>
      <c r="V20" s="234"/>
      <c r="W20" s="220"/>
      <c r="X20" s="31" t="s">
        <v>74</v>
      </c>
      <c r="Y20" s="31" t="s">
        <v>52</v>
      </c>
      <c r="Z20" s="225"/>
      <c r="AA20" s="31">
        <v>19</v>
      </c>
      <c r="AB20" s="31" t="s">
        <v>55</v>
      </c>
      <c r="AC20" s="31"/>
      <c r="AD20" s="32">
        <v>121.3</v>
      </c>
      <c r="AE20" s="31">
        <v>5.0000000000000001E-3</v>
      </c>
      <c r="AF20" s="31" t="s">
        <v>55</v>
      </c>
      <c r="AG20" s="33"/>
      <c r="AH20" s="33"/>
      <c r="AI20" s="31" t="s">
        <v>55</v>
      </c>
      <c r="AJ20" s="31" t="s">
        <v>55</v>
      </c>
      <c r="AK20" s="34">
        <v>19</v>
      </c>
      <c r="AL20" s="34">
        <v>12000</v>
      </c>
      <c r="AM20" s="34"/>
      <c r="AN20" s="34"/>
      <c r="AO20" s="34"/>
      <c r="AP20" s="34"/>
      <c r="AQ20" s="456"/>
    </row>
    <row r="21" spans="1:43" s="42" customFormat="1" ht="35.450000000000003" customHeight="1" x14ac:dyDescent="0.25">
      <c r="A21" s="259">
        <v>4</v>
      </c>
      <c r="B21" s="262" t="s">
        <v>76</v>
      </c>
      <c r="C21" s="265" t="s">
        <v>77</v>
      </c>
      <c r="D21" s="265"/>
      <c r="E21" s="265"/>
      <c r="F21" s="238" t="s">
        <v>78</v>
      </c>
      <c r="G21" s="238" t="s">
        <v>45</v>
      </c>
      <c r="H21" s="265"/>
      <c r="I21" s="238" t="s">
        <v>46</v>
      </c>
      <c r="J21" s="241"/>
      <c r="K21" s="346">
        <f>'[1]4.Janoyan(2006)'!$D$23</f>
        <v>1367.5793006400002</v>
      </c>
      <c r="L21" s="346">
        <f>'[1]4.Janoyan(2006)'!$A$23</f>
        <v>2755.0753128000001</v>
      </c>
      <c r="M21" s="247">
        <v>899.95</v>
      </c>
      <c r="N21" s="320" t="s">
        <v>47</v>
      </c>
      <c r="O21" s="349">
        <v>2</v>
      </c>
      <c r="P21" s="343"/>
      <c r="Q21" s="343"/>
      <c r="R21" s="232">
        <v>14.6</v>
      </c>
      <c r="S21" s="232">
        <f>R21/O21</f>
        <v>7.3</v>
      </c>
      <c r="T21" s="218">
        <v>21000000</v>
      </c>
      <c r="U21" s="232">
        <f>V21*10^(-12)</f>
        <v>0.78539816339744795</v>
      </c>
      <c r="V21" s="232">
        <v>785398163397.448</v>
      </c>
      <c r="W21" s="218">
        <f>T21*U21</f>
        <v>16493361.431346407</v>
      </c>
      <c r="X21" s="36" t="s">
        <v>79</v>
      </c>
      <c r="Y21" s="37" t="s">
        <v>80</v>
      </c>
      <c r="Z21" s="223">
        <v>15.2</v>
      </c>
      <c r="AA21" s="38">
        <v>20</v>
      </c>
      <c r="AB21" s="38">
        <v>33</v>
      </c>
      <c r="AC21" s="38"/>
      <c r="AD21" s="39"/>
      <c r="AE21" s="40"/>
      <c r="AF21" s="40"/>
      <c r="AG21" s="41"/>
      <c r="AH21" s="41"/>
      <c r="AI21" s="40"/>
      <c r="AJ21" s="40"/>
      <c r="AK21" s="38"/>
      <c r="AL21" s="38" t="s">
        <v>81</v>
      </c>
      <c r="AM21" s="38"/>
      <c r="AN21" s="38"/>
      <c r="AO21" s="38"/>
      <c r="AP21" s="38"/>
      <c r="AQ21" s="265"/>
    </row>
    <row r="22" spans="1:43" ht="30" x14ac:dyDescent="0.25">
      <c r="A22" s="260"/>
      <c r="B22" s="263"/>
      <c r="C22" s="239"/>
      <c r="D22" s="239"/>
      <c r="E22" s="239"/>
      <c r="F22" s="328"/>
      <c r="G22" s="328"/>
      <c r="H22" s="239"/>
      <c r="I22" s="328"/>
      <c r="J22" s="242"/>
      <c r="K22" s="347"/>
      <c r="L22" s="347"/>
      <c r="M22" s="248"/>
      <c r="N22" s="251"/>
      <c r="O22" s="350"/>
      <c r="P22" s="344"/>
      <c r="Q22" s="344"/>
      <c r="R22" s="233"/>
      <c r="S22" s="233"/>
      <c r="T22" s="219"/>
      <c r="U22" s="233"/>
      <c r="V22" s="233"/>
      <c r="W22" s="233"/>
      <c r="X22" s="43" t="s">
        <v>82</v>
      </c>
      <c r="Y22" s="22" t="s">
        <v>83</v>
      </c>
      <c r="Z22" s="224"/>
      <c r="AA22" s="24">
        <v>20</v>
      </c>
      <c r="AD22" s="44">
        <v>156.77000000000001</v>
      </c>
      <c r="AE22" s="45">
        <v>4.0000000000000001E-3</v>
      </c>
      <c r="AG22" s="23"/>
      <c r="AH22" s="23"/>
      <c r="AL22" s="24"/>
      <c r="AM22" s="24"/>
      <c r="AQ22" s="239"/>
    </row>
    <row r="23" spans="1:43" ht="30" x14ac:dyDescent="0.25">
      <c r="A23" s="260"/>
      <c r="B23" s="263"/>
      <c r="C23" s="239"/>
      <c r="D23" s="239"/>
      <c r="E23" s="239"/>
      <c r="F23" s="328"/>
      <c r="G23" s="328"/>
      <c r="H23" s="239"/>
      <c r="I23" s="328"/>
      <c r="J23" s="242"/>
      <c r="K23" s="347"/>
      <c r="L23" s="347"/>
      <c r="M23" s="248"/>
      <c r="N23" s="251"/>
      <c r="O23" s="350"/>
      <c r="P23" s="344"/>
      <c r="Q23" s="344"/>
      <c r="R23" s="233"/>
      <c r="S23" s="233"/>
      <c r="T23" s="219"/>
      <c r="U23" s="233"/>
      <c r="V23" s="233"/>
      <c r="W23" s="233"/>
      <c r="X23" s="43" t="s">
        <v>84</v>
      </c>
      <c r="Y23" s="22" t="s">
        <v>85</v>
      </c>
      <c r="Z23" s="224"/>
      <c r="AA23" s="24">
        <v>20</v>
      </c>
      <c r="AB23" s="24">
        <v>34</v>
      </c>
      <c r="AD23" s="44"/>
      <c r="AG23" s="23"/>
      <c r="AH23" s="23"/>
      <c r="AL23" s="24"/>
      <c r="AM23" s="24"/>
      <c r="AQ23" s="239"/>
    </row>
    <row r="24" spans="1:43" ht="30" x14ac:dyDescent="0.25">
      <c r="A24" s="260"/>
      <c r="B24" s="263"/>
      <c r="C24" s="239"/>
      <c r="D24" s="239"/>
      <c r="E24" s="239"/>
      <c r="F24" s="328"/>
      <c r="G24" s="328"/>
      <c r="H24" s="239"/>
      <c r="I24" s="328"/>
      <c r="J24" s="242"/>
      <c r="K24" s="347"/>
      <c r="L24" s="347"/>
      <c r="M24" s="248"/>
      <c r="N24" s="251"/>
      <c r="O24" s="350"/>
      <c r="P24" s="344"/>
      <c r="Q24" s="344"/>
      <c r="R24" s="233"/>
      <c r="S24" s="233"/>
      <c r="T24" s="219"/>
      <c r="U24" s="233"/>
      <c r="V24" s="233"/>
      <c r="W24" s="233"/>
      <c r="X24" s="43" t="s">
        <v>86</v>
      </c>
      <c r="Y24" s="22" t="s">
        <v>83</v>
      </c>
      <c r="Z24" s="224"/>
      <c r="AA24" s="24">
        <v>20</v>
      </c>
      <c r="AD24" s="44">
        <v>47.91</v>
      </c>
      <c r="AE24" s="45">
        <v>7.0000000000000001E-3</v>
      </c>
      <c r="AG24" s="23"/>
      <c r="AH24" s="23"/>
      <c r="AL24" s="24"/>
      <c r="AM24" s="24"/>
      <c r="AQ24" s="239"/>
    </row>
    <row r="25" spans="1:43" ht="45" x14ac:dyDescent="0.25">
      <c r="A25" s="260"/>
      <c r="B25" s="263"/>
      <c r="C25" s="239"/>
      <c r="D25" s="239"/>
      <c r="E25" s="239"/>
      <c r="F25" s="328"/>
      <c r="G25" s="328"/>
      <c r="H25" s="239"/>
      <c r="I25" s="328"/>
      <c r="J25" s="242"/>
      <c r="K25" s="347"/>
      <c r="L25" s="347"/>
      <c r="M25" s="248"/>
      <c r="N25" s="251"/>
      <c r="O25" s="350"/>
      <c r="P25" s="344"/>
      <c r="Q25" s="344"/>
      <c r="R25" s="233"/>
      <c r="S25" s="233"/>
      <c r="T25" s="219"/>
      <c r="U25" s="233"/>
      <c r="V25" s="233"/>
      <c r="W25" s="233"/>
      <c r="X25" s="43" t="s">
        <v>87</v>
      </c>
      <c r="Y25" s="22" t="s">
        <v>88</v>
      </c>
      <c r="Z25" s="224"/>
      <c r="AA25" s="24">
        <v>20</v>
      </c>
      <c r="AB25" s="24">
        <v>35</v>
      </c>
      <c r="AD25" s="44"/>
      <c r="AG25" s="23"/>
      <c r="AH25" s="23"/>
      <c r="AL25" s="24"/>
      <c r="AM25" s="24"/>
      <c r="AQ25" s="239"/>
    </row>
    <row r="26" spans="1:43" ht="30.6" customHeight="1" thickBot="1" x14ac:dyDescent="0.3">
      <c r="A26" s="261"/>
      <c r="B26" s="264"/>
      <c r="C26" s="240"/>
      <c r="D26" s="240"/>
      <c r="E26" s="240"/>
      <c r="F26" s="329"/>
      <c r="G26" s="329"/>
      <c r="H26" s="240"/>
      <c r="I26" s="329"/>
      <c r="J26" s="243"/>
      <c r="K26" s="348"/>
      <c r="L26" s="348"/>
      <c r="M26" s="249"/>
      <c r="N26" s="252"/>
      <c r="O26" s="351"/>
      <c r="P26" s="345"/>
      <c r="Q26" s="345"/>
      <c r="R26" s="234"/>
      <c r="S26" s="234"/>
      <c r="T26" s="220"/>
      <c r="U26" s="234"/>
      <c r="V26" s="234"/>
      <c r="W26" s="234"/>
      <c r="X26" s="43" t="s">
        <v>89</v>
      </c>
      <c r="Y26" s="22" t="s">
        <v>90</v>
      </c>
      <c r="Z26" s="225"/>
      <c r="AA26" s="24">
        <v>20</v>
      </c>
      <c r="AD26" s="44">
        <v>160.37</v>
      </c>
      <c r="AE26" s="45">
        <v>4.0000000000000001E-3</v>
      </c>
      <c r="AG26" s="23"/>
      <c r="AH26" s="23"/>
      <c r="AL26" s="24"/>
      <c r="AM26" s="24"/>
      <c r="AQ26" s="240"/>
    </row>
    <row r="27" spans="1:43" s="20" customFormat="1" ht="40.15" customHeight="1" x14ac:dyDescent="0.25">
      <c r="A27" s="259">
        <v>5</v>
      </c>
      <c r="B27" s="449" t="s">
        <v>91</v>
      </c>
      <c r="C27" s="238" t="s">
        <v>92</v>
      </c>
      <c r="D27" s="265"/>
      <c r="E27" s="265"/>
      <c r="F27" s="262" t="s">
        <v>93</v>
      </c>
      <c r="G27" s="262" t="s">
        <v>94</v>
      </c>
      <c r="H27" s="238" t="s">
        <v>95</v>
      </c>
      <c r="I27" s="265" t="s">
        <v>64</v>
      </c>
      <c r="J27" s="362"/>
      <c r="K27" s="346">
        <v>896.76147456000001</v>
      </c>
      <c r="L27" s="346">
        <v>320</v>
      </c>
      <c r="M27" s="247">
        <v>535.67999999999995</v>
      </c>
      <c r="N27" s="320" t="s">
        <v>96</v>
      </c>
      <c r="O27" s="349">
        <v>1.778</v>
      </c>
      <c r="P27" s="232"/>
      <c r="Q27" s="232">
        <v>25.4</v>
      </c>
      <c r="R27" s="232">
        <v>40</v>
      </c>
      <c r="S27" s="232">
        <f>R27/O27</f>
        <v>22.497187851518561</v>
      </c>
      <c r="T27" s="218">
        <v>210000000</v>
      </c>
      <c r="U27" s="232"/>
      <c r="V27" s="232"/>
      <c r="W27" s="232"/>
      <c r="X27" s="17" t="s">
        <v>97</v>
      </c>
      <c r="Y27" s="17" t="s">
        <v>64</v>
      </c>
      <c r="Z27" s="323"/>
      <c r="AA27" s="17">
        <v>20</v>
      </c>
      <c r="AB27" s="17">
        <v>38</v>
      </c>
      <c r="AC27" s="17"/>
      <c r="AD27" s="17"/>
      <c r="AE27" s="17"/>
      <c r="AF27" s="17">
        <v>0.37</v>
      </c>
      <c r="AG27" s="18"/>
      <c r="AH27" s="18"/>
      <c r="AI27" s="17"/>
      <c r="AJ27" s="17"/>
      <c r="AK27" s="17" t="s">
        <v>98</v>
      </c>
      <c r="AL27" s="223" t="s">
        <v>50</v>
      </c>
      <c r="AM27" s="46"/>
      <c r="AN27" s="19"/>
      <c r="AO27" s="19"/>
      <c r="AP27" s="19"/>
      <c r="AQ27" s="238"/>
    </row>
    <row r="28" spans="1:43" ht="40.15" customHeight="1" x14ac:dyDescent="0.25">
      <c r="A28" s="260"/>
      <c r="B28" s="450"/>
      <c r="C28" s="239"/>
      <c r="D28" s="239"/>
      <c r="E28" s="239"/>
      <c r="F28" s="452"/>
      <c r="G28" s="452"/>
      <c r="H28" s="328"/>
      <c r="I28" s="239"/>
      <c r="J28" s="363"/>
      <c r="K28" s="347"/>
      <c r="L28" s="347"/>
      <c r="M28" s="248"/>
      <c r="N28" s="251"/>
      <c r="O28" s="350"/>
      <c r="P28" s="233"/>
      <c r="Q28" s="233"/>
      <c r="R28" s="233"/>
      <c r="S28" s="233"/>
      <c r="T28" s="219"/>
      <c r="U28" s="233"/>
      <c r="V28" s="233"/>
      <c r="W28" s="233"/>
      <c r="X28" s="22" t="s">
        <v>99</v>
      </c>
      <c r="Y28" s="22" t="s">
        <v>100</v>
      </c>
      <c r="Z28" s="324"/>
      <c r="AA28" s="22">
        <v>21</v>
      </c>
      <c r="AB28" s="22">
        <v>40</v>
      </c>
      <c r="AC28" s="22"/>
      <c r="AD28" s="22"/>
      <c r="AE28" s="22"/>
      <c r="AF28" s="22">
        <v>0.25</v>
      </c>
      <c r="AG28" s="23"/>
      <c r="AH28" s="23"/>
      <c r="AI28" s="22"/>
      <c r="AJ28" s="22"/>
      <c r="AK28" s="22" t="s">
        <v>98</v>
      </c>
      <c r="AL28" s="224"/>
      <c r="AM28" s="47"/>
      <c r="AQ28" s="328"/>
    </row>
    <row r="29" spans="1:43" ht="40.15" customHeight="1" thickBot="1" x14ac:dyDescent="0.3">
      <c r="A29" s="260"/>
      <c r="B29" s="451"/>
      <c r="C29" s="240"/>
      <c r="D29" s="240"/>
      <c r="E29" s="240"/>
      <c r="F29" s="452"/>
      <c r="G29" s="452"/>
      <c r="H29" s="329"/>
      <c r="I29" s="239"/>
      <c r="J29" s="364"/>
      <c r="K29" s="348"/>
      <c r="L29" s="348"/>
      <c r="M29" s="249"/>
      <c r="N29" s="252"/>
      <c r="O29" s="351"/>
      <c r="P29" s="234"/>
      <c r="Q29" s="234"/>
      <c r="R29" s="234"/>
      <c r="S29" s="234"/>
      <c r="T29" s="220"/>
      <c r="U29" s="234"/>
      <c r="V29" s="234"/>
      <c r="W29" s="234"/>
      <c r="X29" s="22" t="s">
        <v>101</v>
      </c>
      <c r="Y29" s="22" t="s">
        <v>102</v>
      </c>
      <c r="Z29" s="325"/>
      <c r="AA29" s="22">
        <v>21</v>
      </c>
      <c r="AB29" s="22">
        <v>43</v>
      </c>
      <c r="AC29" s="22"/>
      <c r="AD29" s="22"/>
      <c r="AE29" s="22"/>
      <c r="AF29" s="22"/>
      <c r="AG29" s="23"/>
      <c r="AH29" s="23"/>
      <c r="AI29" s="22"/>
      <c r="AJ29" s="22"/>
      <c r="AK29" s="22"/>
      <c r="AL29" s="225"/>
      <c r="AM29" s="47"/>
      <c r="AQ29" s="329"/>
    </row>
    <row r="30" spans="1:43" s="20" customFormat="1" ht="40.15" customHeight="1" x14ac:dyDescent="0.25">
      <c r="A30" s="259">
        <v>6</v>
      </c>
      <c r="B30" s="449" t="s">
        <v>91</v>
      </c>
      <c r="C30" s="238" t="s">
        <v>92</v>
      </c>
      <c r="D30" s="265"/>
      <c r="E30" s="265"/>
      <c r="F30" s="355" t="s">
        <v>93</v>
      </c>
      <c r="G30" s="262" t="s">
        <v>94</v>
      </c>
      <c r="H30" s="238" t="s">
        <v>103</v>
      </c>
      <c r="I30" s="265" t="s">
        <v>64</v>
      </c>
      <c r="J30" s="362"/>
      <c r="K30" s="346">
        <v>896.76147456000001</v>
      </c>
      <c r="L30" s="346">
        <v>220</v>
      </c>
      <c r="M30" s="247">
        <v>800.44</v>
      </c>
      <c r="N30" s="320" t="s">
        <v>96</v>
      </c>
      <c r="O30" s="349">
        <v>1.905</v>
      </c>
      <c r="P30" s="232"/>
      <c r="Q30" s="232">
        <v>25.4</v>
      </c>
      <c r="R30" s="232">
        <v>40</v>
      </c>
      <c r="S30" s="232">
        <f>R30/O30</f>
        <v>20.99737532808399</v>
      </c>
      <c r="T30" s="218">
        <v>210000001</v>
      </c>
      <c r="U30" s="232"/>
      <c r="V30" s="232"/>
      <c r="W30" s="232"/>
      <c r="X30" s="17" t="s">
        <v>97</v>
      </c>
      <c r="Y30" s="17" t="s">
        <v>64</v>
      </c>
      <c r="Z30" s="323"/>
      <c r="AA30" s="17">
        <v>20</v>
      </c>
      <c r="AB30" s="17">
        <v>38</v>
      </c>
      <c r="AC30" s="17"/>
      <c r="AD30" s="17"/>
      <c r="AE30" s="17"/>
      <c r="AF30" s="17">
        <v>0.37</v>
      </c>
      <c r="AG30" s="18"/>
      <c r="AH30" s="18"/>
      <c r="AI30" s="17"/>
      <c r="AJ30" s="17"/>
      <c r="AK30" s="17" t="s">
        <v>98</v>
      </c>
      <c r="AL30" s="223" t="s">
        <v>50</v>
      </c>
      <c r="AM30" s="46"/>
      <c r="AN30" s="19"/>
      <c r="AO30" s="19"/>
      <c r="AP30" s="19"/>
      <c r="AQ30" s="238"/>
    </row>
    <row r="31" spans="1:43" ht="40.15" customHeight="1" x14ac:dyDescent="0.25">
      <c r="A31" s="260"/>
      <c r="B31" s="450"/>
      <c r="C31" s="239"/>
      <c r="D31" s="239"/>
      <c r="E31" s="239"/>
      <c r="F31" s="452"/>
      <c r="G31" s="452"/>
      <c r="H31" s="328"/>
      <c r="I31" s="239"/>
      <c r="J31" s="363"/>
      <c r="K31" s="347"/>
      <c r="L31" s="347"/>
      <c r="M31" s="248"/>
      <c r="N31" s="251"/>
      <c r="O31" s="350"/>
      <c r="P31" s="233"/>
      <c r="Q31" s="233"/>
      <c r="R31" s="233"/>
      <c r="S31" s="233"/>
      <c r="T31" s="219"/>
      <c r="U31" s="233"/>
      <c r="V31" s="233"/>
      <c r="W31" s="233"/>
      <c r="X31" s="22" t="s">
        <v>99</v>
      </c>
      <c r="Y31" s="22" t="s">
        <v>100</v>
      </c>
      <c r="Z31" s="324"/>
      <c r="AA31" s="22">
        <v>21</v>
      </c>
      <c r="AB31" s="22">
        <v>40</v>
      </c>
      <c r="AC31" s="22"/>
      <c r="AD31" s="22"/>
      <c r="AE31" s="22"/>
      <c r="AF31" s="22">
        <v>0.25</v>
      </c>
      <c r="AG31" s="23"/>
      <c r="AH31" s="23"/>
      <c r="AI31" s="22"/>
      <c r="AJ31" s="22"/>
      <c r="AK31" s="22" t="s">
        <v>98</v>
      </c>
      <c r="AL31" s="224"/>
      <c r="AM31" s="47"/>
      <c r="AQ31" s="328"/>
    </row>
    <row r="32" spans="1:43" ht="40.15" customHeight="1" thickBot="1" x14ac:dyDescent="0.3">
      <c r="A32" s="260"/>
      <c r="B32" s="451"/>
      <c r="C32" s="240"/>
      <c r="D32" s="240"/>
      <c r="E32" s="240"/>
      <c r="F32" s="452"/>
      <c r="G32" s="452"/>
      <c r="H32" s="329"/>
      <c r="I32" s="239"/>
      <c r="J32" s="364"/>
      <c r="K32" s="348"/>
      <c r="L32" s="348"/>
      <c r="M32" s="249"/>
      <c r="N32" s="252"/>
      <c r="O32" s="351"/>
      <c r="P32" s="234"/>
      <c r="Q32" s="234"/>
      <c r="R32" s="234"/>
      <c r="S32" s="234"/>
      <c r="T32" s="220"/>
      <c r="U32" s="234"/>
      <c r="V32" s="234"/>
      <c r="W32" s="234"/>
      <c r="X32" s="22" t="s">
        <v>101</v>
      </c>
      <c r="Y32" s="22" t="s">
        <v>102</v>
      </c>
      <c r="Z32" s="325"/>
      <c r="AA32" s="22">
        <v>21</v>
      </c>
      <c r="AB32" s="22">
        <v>43</v>
      </c>
      <c r="AC32" s="22"/>
      <c r="AD32" s="22"/>
      <c r="AE32" s="22"/>
      <c r="AF32" s="22"/>
      <c r="AG32" s="23"/>
      <c r="AH32" s="23"/>
      <c r="AI32" s="22"/>
      <c r="AJ32" s="22"/>
      <c r="AK32" s="22"/>
      <c r="AL32" s="225"/>
      <c r="AM32" s="47"/>
      <c r="AQ32" s="329"/>
    </row>
    <row r="33" spans="1:43" s="20" customFormat="1" ht="40.15" customHeight="1" x14ac:dyDescent="0.25">
      <c r="A33" s="259">
        <v>7</v>
      </c>
      <c r="B33" s="449" t="s">
        <v>91</v>
      </c>
      <c r="C33" s="238" t="s">
        <v>92</v>
      </c>
      <c r="D33" s="265"/>
      <c r="E33" s="265"/>
      <c r="F33" s="355" t="s">
        <v>93</v>
      </c>
      <c r="G33" s="262" t="s">
        <v>94</v>
      </c>
      <c r="H33" s="238" t="s">
        <v>104</v>
      </c>
      <c r="I33" s="265" t="s">
        <v>64</v>
      </c>
      <c r="J33" s="362"/>
      <c r="K33" s="346">
        <v>625.74022891519996</v>
      </c>
      <c r="L33" s="346">
        <v>786</v>
      </c>
      <c r="M33" s="247">
        <v>174.93</v>
      </c>
      <c r="N33" s="320" t="s">
        <v>96</v>
      </c>
      <c r="O33" s="349">
        <v>1.778</v>
      </c>
      <c r="P33" s="232"/>
      <c r="Q33" s="232">
        <v>25.4</v>
      </c>
      <c r="R33" s="232">
        <v>40</v>
      </c>
      <c r="S33" s="232">
        <f>R33/O33</f>
        <v>22.497187851518561</v>
      </c>
      <c r="T33" s="218">
        <v>210000002</v>
      </c>
      <c r="U33" s="232"/>
      <c r="V33" s="232"/>
      <c r="W33" s="232"/>
      <c r="X33" s="17" t="s">
        <v>97</v>
      </c>
      <c r="Y33" s="17" t="s">
        <v>64</v>
      </c>
      <c r="Z33" s="323"/>
      <c r="AA33" s="17">
        <v>20</v>
      </c>
      <c r="AB33" s="17">
        <v>38</v>
      </c>
      <c r="AC33" s="17"/>
      <c r="AD33" s="17"/>
      <c r="AE33" s="17"/>
      <c r="AF33" s="17">
        <v>0.37</v>
      </c>
      <c r="AG33" s="18"/>
      <c r="AH33" s="18"/>
      <c r="AI33" s="17"/>
      <c r="AJ33" s="17"/>
      <c r="AK33" s="17" t="s">
        <v>98</v>
      </c>
      <c r="AL33" s="223" t="s">
        <v>50</v>
      </c>
      <c r="AM33" s="46"/>
      <c r="AN33" s="19"/>
      <c r="AO33" s="19"/>
      <c r="AP33" s="19"/>
      <c r="AQ33" s="238"/>
    </row>
    <row r="34" spans="1:43" ht="40.15" customHeight="1" x14ac:dyDescent="0.25">
      <c r="A34" s="260"/>
      <c r="B34" s="450"/>
      <c r="C34" s="239"/>
      <c r="D34" s="239"/>
      <c r="E34" s="239"/>
      <c r="F34" s="452"/>
      <c r="G34" s="452"/>
      <c r="H34" s="328"/>
      <c r="I34" s="239"/>
      <c r="J34" s="363"/>
      <c r="K34" s="347"/>
      <c r="L34" s="347"/>
      <c r="M34" s="248"/>
      <c r="N34" s="251"/>
      <c r="O34" s="350"/>
      <c r="P34" s="233"/>
      <c r="Q34" s="233"/>
      <c r="R34" s="233"/>
      <c r="S34" s="233"/>
      <c r="T34" s="219"/>
      <c r="U34" s="233"/>
      <c r="V34" s="233"/>
      <c r="W34" s="233"/>
      <c r="X34" s="22" t="s">
        <v>99</v>
      </c>
      <c r="Y34" s="22" t="s">
        <v>100</v>
      </c>
      <c r="Z34" s="324"/>
      <c r="AA34" s="22">
        <v>21</v>
      </c>
      <c r="AB34" s="22">
        <v>40</v>
      </c>
      <c r="AC34" s="22"/>
      <c r="AD34" s="22"/>
      <c r="AE34" s="22"/>
      <c r="AF34" s="22">
        <v>0.25</v>
      </c>
      <c r="AG34" s="23"/>
      <c r="AH34" s="23"/>
      <c r="AI34" s="22"/>
      <c r="AJ34" s="22"/>
      <c r="AK34" s="22" t="s">
        <v>98</v>
      </c>
      <c r="AL34" s="224"/>
      <c r="AM34" s="47"/>
      <c r="AQ34" s="328"/>
    </row>
    <row r="35" spans="1:43" ht="40.15" customHeight="1" thickBot="1" x14ac:dyDescent="0.3">
      <c r="A35" s="260"/>
      <c r="B35" s="451"/>
      <c r="C35" s="240"/>
      <c r="D35" s="240"/>
      <c r="E35" s="240"/>
      <c r="F35" s="452"/>
      <c r="G35" s="452"/>
      <c r="H35" s="329"/>
      <c r="I35" s="239"/>
      <c r="J35" s="364"/>
      <c r="K35" s="348"/>
      <c r="L35" s="348"/>
      <c r="M35" s="249"/>
      <c r="N35" s="252"/>
      <c r="O35" s="351"/>
      <c r="P35" s="234"/>
      <c r="Q35" s="234"/>
      <c r="R35" s="234"/>
      <c r="S35" s="234"/>
      <c r="T35" s="220"/>
      <c r="U35" s="234"/>
      <c r="V35" s="234"/>
      <c r="W35" s="234"/>
      <c r="X35" s="22" t="s">
        <v>101</v>
      </c>
      <c r="Y35" s="22" t="s">
        <v>102</v>
      </c>
      <c r="Z35" s="325"/>
      <c r="AA35" s="22">
        <v>21</v>
      </c>
      <c r="AB35" s="22">
        <v>43</v>
      </c>
      <c r="AC35" s="22"/>
      <c r="AD35" s="22"/>
      <c r="AE35" s="22"/>
      <c r="AF35" s="22"/>
      <c r="AG35" s="23"/>
      <c r="AH35" s="23"/>
      <c r="AI35" s="22"/>
      <c r="AJ35" s="22"/>
      <c r="AK35" s="22"/>
      <c r="AL35" s="225"/>
      <c r="AM35" s="47"/>
      <c r="AQ35" s="329"/>
    </row>
    <row r="36" spans="1:43" s="20" customFormat="1" ht="40.15" customHeight="1" x14ac:dyDescent="0.25">
      <c r="A36" s="259">
        <v>8</v>
      </c>
      <c r="B36" s="449" t="s">
        <v>91</v>
      </c>
      <c r="C36" s="238" t="s">
        <v>92</v>
      </c>
      <c r="D36" s="265"/>
      <c r="E36" s="265"/>
      <c r="F36" s="355" t="s">
        <v>93</v>
      </c>
      <c r="G36" s="262" t="s">
        <v>94</v>
      </c>
      <c r="H36" s="238" t="s">
        <v>105</v>
      </c>
      <c r="I36" s="265" t="s">
        <v>64</v>
      </c>
      <c r="J36" s="362"/>
      <c r="K36" s="346">
        <v>625.74022891519996</v>
      </c>
      <c r="L36" s="346">
        <v>585</v>
      </c>
      <c r="M36" s="247">
        <v>241.94</v>
      </c>
      <c r="N36" s="320" t="s">
        <v>96</v>
      </c>
      <c r="O36" s="349">
        <v>1.905</v>
      </c>
      <c r="P36" s="232"/>
      <c r="Q36" s="232">
        <v>26.4</v>
      </c>
      <c r="R36" s="232">
        <v>40</v>
      </c>
      <c r="S36" s="232">
        <f>R36/O36</f>
        <v>20.99737532808399</v>
      </c>
      <c r="T36" s="218">
        <v>210000003</v>
      </c>
      <c r="U36" s="232"/>
      <c r="V36" s="232"/>
      <c r="W36" s="232"/>
      <c r="X36" s="17" t="s">
        <v>97</v>
      </c>
      <c r="Y36" s="17" t="s">
        <v>64</v>
      </c>
      <c r="Z36" s="323"/>
      <c r="AA36" s="17">
        <v>20</v>
      </c>
      <c r="AB36" s="17">
        <v>38</v>
      </c>
      <c r="AC36" s="17"/>
      <c r="AD36" s="17"/>
      <c r="AE36" s="17"/>
      <c r="AF36" s="17">
        <v>0.37</v>
      </c>
      <c r="AG36" s="18"/>
      <c r="AH36" s="18"/>
      <c r="AI36" s="17"/>
      <c r="AJ36" s="17"/>
      <c r="AK36" s="17" t="s">
        <v>98</v>
      </c>
      <c r="AL36" s="223" t="s">
        <v>50</v>
      </c>
      <c r="AM36" s="46"/>
      <c r="AN36" s="19"/>
      <c r="AO36" s="19"/>
      <c r="AP36" s="19"/>
      <c r="AQ36" s="238"/>
    </row>
    <row r="37" spans="1:43" ht="40.15" customHeight="1" x14ac:dyDescent="0.25">
      <c r="A37" s="260"/>
      <c r="B37" s="450"/>
      <c r="C37" s="239"/>
      <c r="D37" s="239"/>
      <c r="E37" s="239"/>
      <c r="F37" s="452"/>
      <c r="G37" s="452"/>
      <c r="H37" s="328"/>
      <c r="I37" s="239"/>
      <c r="J37" s="363"/>
      <c r="K37" s="347"/>
      <c r="L37" s="347"/>
      <c r="M37" s="248"/>
      <c r="N37" s="251"/>
      <c r="O37" s="350"/>
      <c r="P37" s="233"/>
      <c r="Q37" s="233"/>
      <c r="R37" s="233"/>
      <c r="S37" s="233"/>
      <c r="T37" s="219"/>
      <c r="U37" s="233"/>
      <c r="V37" s="233"/>
      <c r="W37" s="233"/>
      <c r="X37" s="22" t="s">
        <v>99</v>
      </c>
      <c r="Y37" s="22" t="s">
        <v>100</v>
      </c>
      <c r="Z37" s="324"/>
      <c r="AA37" s="22">
        <v>21</v>
      </c>
      <c r="AB37" s="22">
        <v>40</v>
      </c>
      <c r="AC37" s="22"/>
      <c r="AD37" s="22"/>
      <c r="AE37" s="22"/>
      <c r="AF37" s="22">
        <v>0.25</v>
      </c>
      <c r="AG37" s="23"/>
      <c r="AH37" s="23"/>
      <c r="AI37" s="22"/>
      <c r="AJ37" s="22"/>
      <c r="AK37" s="22" t="s">
        <v>98</v>
      </c>
      <c r="AL37" s="224"/>
      <c r="AM37" s="47"/>
      <c r="AQ37" s="328"/>
    </row>
    <row r="38" spans="1:43" s="27" customFormat="1" ht="40.15" customHeight="1" thickBot="1" x14ac:dyDescent="0.3">
      <c r="A38" s="261"/>
      <c r="B38" s="451"/>
      <c r="C38" s="240"/>
      <c r="D38" s="240"/>
      <c r="E38" s="240"/>
      <c r="F38" s="453"/>
      <c r="G38" s="452"/>
      <c r="H38" s="329"/>
      <c r="I38" s="240"/>
      <c r="J38" s="364"/>
      <c r="K38" s="348"/>
      <c r="L38" s="348"/>
      <c r="M38" s="249"/>
      <c r="N38" s="252"/>
      <c r="O38" s="351"/>
      <c r="P38" s="234"/>
      <c r="Q38" s="234"/>
      <c r="R38" s="234"/>
      <c r="S38" s="234"/>
      <c r="T38" s="220"/>
      <c r="U38" s="234"/>
      <c r="V38" s="234"/>
      <c r="W38" s="234"/>
      <c r="X38" s="10" t="s">
        <v>101</v>
      </c>
      <c r="Y38" s="10" t="s">
        <v>102</v>
      </c>
      <c r="Z38" s="325"/>
      <c r="AA38" s="10">
        <v>21</v>
      </c>
      <c r="AB38" s="10">
        <v>43</v>
      </c>
      <c r="AC38" s="10"/>
      <c r="AD38" s="10"/>
      <c r="AE38" s="10"/>
      <c r="AF38" s="10"/>
      <c r="AG38" s="26"/>
      <c r="AH38" s="26"/>
      <c r="AI38" s="10"/>
      <c r="AJ38" s="10"/>
      <c r="AK38" s="10"/>
      <c r="AL38" s="225"/>
      <c r="AM38" s="47"/>
      <c r="AN38" s="24"/>
      <c r="AO38" s="24"/>
      <c r="AP38" s="24"/>
      <c r="AQ38" s="329"/>
    </row>
    <row r="39" spans="1:43" s="51" customFormat="1" ht="79.900000000000006" customHeight="1" thickBot="1" x14ac:dyDescent="0.3">
      <c r="A39" s="48">
        <v>9</v>
      </c>
      <c r="B39" s="49" t="s">
        <v>106</v>
      </c>
      <c r="C39" s="50" t="s">
        <v>107</v>
      </c>
      <c r="F39" s="52" t="s">
        <v>108</v>
      </c>
      <c r="G39" s="52" t="s">
        <v>109</v>
      </c>
      <c r="H39" s="50" t="s">
        <v>110</v>
      </c>
      <c r="I39" s="49" t="s">
        <v>46</v>
      </c>
      <c r="J39" s="53"/>
      <c r="K39" s="54">
        <f>'[1]9. Donthireddy&amp;Briaud(1995)U4'!D10</f>
        <v>93.48</v>
      </c>
      <c r="L39" s="54">
        <f>'[1]9. Donthireddy&amp;Briaud(1995)U4'!A10</f>
        <v>34.2804</v>
      </c>
      <c r="M39" s="55">
        <v>98.1</v>
      </c>
      <c r="N39" s="56" t="s">
        <v>96</v>
      </c>
      <c r="O39" s="57">
        <v>0.32400000000000001</v>
      </c>
      <c r="P39" s="58"/>
      <c r="Q39" s="58">
        <v>9.5</v>
      </c>
      <c r="R39" s="58">
        <v>24</v>
      </c>
      <c r="S39" s="58">
        <f>R39/O39</f>
        <v>74.074074074074076</v>
      </c>
      <c r="T39" s="59">
        <v>200000000</v>
      </c>
      <c r="U39" s="60"/>
      <c r="V39" s="60">
        <v>116155968.096531</v>
      </c>
      <c r="W39" s="60">
        <v>146000</v>
      </c>
      <c r="X39" s="61" t="s">
        <v>111</v>
      </c>
      <c r="Y39" s="62" t="s">
        <v>112</v>
      </c>
      <c r="Z39" s="63"/>
      <c r="AA39" s="63">
        <v>20</v>
      </c>
      <c r="AB39" s="63"/>
      <c r="AC39" s="63"/>
      <c r="AD39" s="63">
        <f>MIN(AG39*0.133,AH39*0.01)</f>
        <v>23.94</v>
      </c>
      <c r="AE39" s="64"/>
      <c r="AF39" s="64"/>
      <c r="AG39" s="63">
        <v>180</v>
      </c>
      <c r="AH39" s="63">
        <v>3700</v>
      </c>
      <c r="AI39" s="64"/>
      <c r="AJ39" s="64"/>
      <c r="AK39" s="63"/>
      <c r="AL39" s="61" t="s">
        <v>50</v>
      </c>
      <c r="AM39" s="61"/>
      <c r="AN39" s="19"/>
      <c r="AO39" s="19"/>
      <c r="AP39" s="19"/>
      <c r="AQ39" s="65" t="s">
        <v>113</v>
      </c>
    </row>
    <row r="40" spans="1:43" s="51" customFormat="1" ht="79.900000000000006" customHeight="1" thickBot="1" x14ac:dyDescent="0.3">
      <c r="A40" s="48">
        <v>10</v>
      </c>
      <c r="B40" s="49" t="s">
        <v>106</v>
      </c>
      <c r="C40" s="50" t="s">
        <v>107</v>
      </c>
      <c r="F40" s="52" t="s">
        <v>108</v>
      </c>
      <c r="G40" s="52" t="s">
        <v>109</v>
      </c>
      <c r="H40" s="50" t="s">
        <v>114</v>
      </c>
      <c r="I40" s="49" t="s">
        <v>46</v>
      </c>
      <c r="J40" s="53"/>
      <c r="K40" s="54">
        <f>'[1]10. Donthireddy&amp;Briaud(1995)C1'!$D$12</f>
        <v>110.99</v>
      </c>
      <c r="L40" s="54">
        <f>'[1]10. Donthireddy&amp;Briaud(1995)C1'!$A$12</f>
        <v>38.131300000000003</v>
      </c>
      <c r="M40" s="55">
        <v>104.09</v>
      </c>
      <c r="N40" s="56" t="s">
        <v>96</v>
      </c>
      <c r="O40" s="57">
        <v>0.32400000000000001</v>
      </c>
      <c r="P40" s="58"/>
      <c r="Q40" s="58">
        <v>9.5</v>
      </c>
      <c r="R40" s="58">
        <v>24</v>
      </c>
      <c r="S40" s="58">
        <f t="shared" ref="S40:S63" si="0">R40/O40</f>
        <v>74.074074074074076</v>
      </c>
      <c r="T40" s="59">
        <v>200000000</v>
      </c>
      <c r="U40" s="60"/>
      <c r="V40" s="60">
        <v>116155968.096532</v>
      </c>
      <c r="W40" s="60">
        <v>14600</v>
      </c>
      <c r="X40" s="61" t="s">
        <v>111</v>
      </c>
      <c r="Y40" s="62" t="s">
        <v>112</v>
      </c>
      <c r="Z40" s="63"/>
      <c r="AA40" s="63">
        <v>20</v>
      </c>
      <c r="AB40" s="63"/>
      <c r="AC40" s="63"/>
      <c r="AD40" s="63">
        <f t="shared" ref="AD40:AD58" si="1">MIN(AG40*0.133,AH40*0.01)</f>
        <v>23.94</v>
      </c>
      <c r="AE40" s="64"/>
      <c r="AF40" s="64"/>
      <c r="AG40" s="63">
        <v>180</v>
      </c>
      <c r="AH40" s="63">
        <v>3700</v>
      </c>
      <c r="AI40" s="64"/>
      <c r="AJ40" s="64"/>
      <c r="AK40" s="63"/>
      <c r="AL40" s="61" t="s">
        <v>50</v>
      </c>
      <c r="AM40" s="61"/>
      <c r="AN40" s="63"/>
      <c r="AO40" s="63"/>
      <c r="AP40" s="63"/>
      <c r="AQ40" s="65" t="s">
        <v>113</v>
      </c>
    </row>
    <row r="41" spans="1:43" s="51" customFormat="1" ht="79.900000000000006" customHeight="1" thickBot="1" x14ac:dyDescent="0.3">
      <c r="A41" s="48">
        <v>11</v>
      </c>
      <c r="B41" s="49" t="s">
        <v>106</v>
      </c>
      <c r="C41" s="50" t="s">
        <v>107</v>
      </c>
      <c r="F41" s="52" t="s">
        <v>108</v>
      </c>
      <c r="G41" s="52" t="s">
        <v>109</v>
      </c>
      <c r="H41" s="50" t="s">
        <v>115</v>
      </c>
      <c r="I41" s="49" t="s">
        <v>46</v>
      </c>
      <c r="J41" s="53"/>
      <c r="K41" s="54">
        <f>'[1]11. Donthireddy&amp;Briaud(1995)C2'!$D$14</f>
        <v>99.24</v>
      </c>
      <c r="L41" s="54">
        <f>'[1]11. Donthireddy&amp;Briaud(1995)C2'!$A$14</f>
        <v>36.600900000000003</v>
      </c>
      <c r="M41" s="55">
        <v>98.19</v>
      </c>
      <c r="N41" s="56" t="s">
        <v>96</v>
      </c>
      <c r="O41" s="57">
        <v>0.32400000000000001</v>
      </c>
      <c r="P41" s="58"/>
      <c r="Q41" s="58">
        <v>9.5</v>
      </c>
      <c r="R41" s="58">
        <v>24</v>
      </c>
      <c r="S41" s="58">
        <f t="shared" si="0"/>
        <v>74.074074074074076</v>
      </c>
      <c r="T41" s="59">
        <v>200000000</v>
      </c>
      <c r="U41" s="60"/>
      <c r="V41" s="60">
        <v>116155968.096532</v>
      </c>
      <c r="W41" s="60">
        <v>14600</v>
      </c>
      <c r="X41" s="61" t="s">
        <v>111</v>
      </c>
      <c r="Y41" s="62" t="s">
        <v>112</v>
      </c>
      <c r="Z41" s="63"/>
      <c r="AA41" s="63">
        <v>20</v>
      </c>
      <c r="AB41" s="63"/>
      <c r="AC41" s="63"/>
      <c r="AD41" s="63">
        <f t="shared" si="1"/>
        <v>23.94</v>
      </c>
      <c r="AE41" s="64"/>
      <c r="AF41" s="64"/>
      <c r="AG41" s="63">
        <v>180</v>
      </c>
      <c r="AH41" s="63">
        <v>3700</v>
      </c>
      <c r="AI41" s="64"/>
      <c r="AJ41" s="64"/>
      <c r="AK41" s="63"/>
      <c r="AL41" s="61" t="s">
        <v>50</v>
      </c>
      <c r="AM41" s="61"/>
      <c r="AN41" s="63"/>
      <c r="AO41" s="63"/>
      <c r="AP41" s="63"/>
      <c r="AQ41" s="65" t="s">
        <v>113</v>
      </c>
    </row>
    <row r="42" spans="1:43" s="51" customFormat="1" ht="79.900000000000006" customHeight="1" thickBot="1" x14ac:dyDescent="0.3">
      <c r="A42" s="48">
        <v>12</v>
      </c>
      <c r="B42" s="49" t="s">
        <v>106</v>
      </c>
      <c r="C42" s="50" t="s">
        <v>107</v>
      </c>
      <c r="F42" s="52" t="s">
        <v>108</v>
      </c>
      <c r="G42" s="52" t="s">
        <v>109</v>
      </c>
      <c r="H42" s="50" t="s">
        <v>116</v>
      </c>
      <c r="I42" s="49" t="s">
        <v>46</v>
      </c>
      <c r="J42" s="53"/>
      <c r="K42" s="54">
        <f>'[1]12. Donthireddy&amp;Briaud(1995)C3'!$D$13</f>
        <v>114.25</v>
      </c>
      <c r="L42" s="54">
        <f>'[1]12. Donthireddy&amp;Briaud(1995)C3'!$A$13</f>
        <v>37.050400000000003</v>
      </c>
      <c r="M42" s="55">
        <v>103.75</v>
      </c>
      <c r="N42" s="56" t="s">
        <v>96</v>
      </c>
      <c r="O42" s="57">
        <v>0.32400000000000001</v>
      </c>
      <c r="P42" s="58"/>
      <c r="Q42" s="58">
        <v>9.5</v>
      </c>
      <c r="R42" s="58">
        <v>24</v>
      </c>
      <c r="S42" s="58">
        <f t="shared" si="0"/>
        <v>74.074074074074076</v>
      </c>
      <c r="T42" s="59">
        <v>200000000</v>
      </c>
      <c r="U42" s="60"/>
      <c r="V42" s="60">
        <v>116155968.096532</v>
      </c>
      <c r="W42" s="60">
        <v>14600</v>
      </c>
      <c r="X42" s="61" t="s">
        <v>111</v>
      </c>
      <c r="Y42" s="62" t="s">
        <v>112</v>
      </c>
      <c r="Z42" s="63"/>
      <c r="AA42" s="63">
        <v>20</v>
      </c>
      <c r="AB42" s="63"/>
      <c r="AC42" s="63"/>
      <c r="AD42" s="63">
        <f t="shared" si="1"/>
        <v>23.94</v>
      </c>
      <c r="AE42" s="64"/>
      <c r="AF42" s="64"/>
      <c r="AG42" s="63">
        <v>180</v>
      </c>
      <c r="AH42" s="63">
        <v>3700</v>
      </c>
      <c r="AI42" s="64"/>
      <c r="AJ42" s="64"/>
      <c r="AK42" s="63"/>
      <c r="AL42" s="61" t="s">
        <v>50</v>
      </c>
      <c r="AM42" s="61"/>
      <c r="AN42" s="63"/>
      <c r="AO42" s="63"/>
      <c r="AP42" s="63"/>
      <c r="AQ42" s="65" t="s">
        <v>113</v>
      </c>
    </row>
    <row r="43" spans="1:43" s="51" customFormat="1" ht="79.900000000000006" customHeight="1" thickBot="1" x14ac:dyDescent="0.3">
      <c r="A43" s="48">
        <v>13</v>
      </c>
      <c r="B43" s="49" t="s">
        <v>106</v>
      </c>
      <c r="C43" s="50" t="s">
        <v>107</v>
      </c>
      <c r="F43" s="52" t="s">
        <v>117</v>
      </c>
      <c r="G43" s="52" t="s">
        <v>45</v>
      </c>
      <c r="H43" s="50" t="s">
        <v>118</v>
      </c>
      <c r="I43" s="49" t="s">
        <v>64</v>
      </c>
      <c r="J43" s="53"/>
      <c r="K43" s="54">
        <f>'[1]13. Donthireddy&amp;Briaud(1995)TPU'!$D$9</f>
        <v>121.7</v>
      </c>
      <c r="L43" s="54">
        <f>'[1]13. Donthireddy&amp;Briaud(1995)TPU'!$A$9</f>
        <v>50.341200000000001</v>
      </c>
      <c r="M43" s="55">
        <v>103.98</v>
      </c>
      <c r="N43" s="56" t="s">
        <v>119</v>
      </c>
      <c r="O43" s="57">
        <v>0.35599999999999998</v>
      </c>
      <c r="P43" s="58"/>
      <c r="Q43" s="58"/>
      <c r="R43" s="58">
        <v>21</v>
      </c>
      <c r="S43" s="58">
        <f t="shared" si="0"/>
        <v>58.988764044943821</v>
      </c>
      <c r="T43" s="59">
        <v>14000000</v>
      </c>
      <c r="U43" s="60"/>
      <c r="V43" s="60">
        <v>788442253.58144104</v>
      </c>
      <c r="W43" s="60">
        <v>21000</v>
      </c>
      <c r="X43" s="61" t="s">
        <v>111</v>
      </c>
      <c r="Y43" s="62" t="s">
        <v>120</v>
      </c>
      <c r="Z43" s="63"/>
      <c r="AA43" s="63">
        <v>20</v>
      </c>
      <c r="AB43" s="66">
        <v>28</v>
      </c>
      <c r="AC43" s="63"/>
      <c r="AD43" s="63">
        <f t="shared" si="1"/>
        <v>33</v>
      </c>
      <c r="AE43" s="64"/>
      <c r="AF43" s="64"/>
      <c r="AG43" s="63">
        <v>430</v>
      </c>
      <c r="AH43" s="63">
        <v>3300</v>
      </c>
      <c r="AI43" s="64"/>
      <c r="AJ43" s="64"/>
      <c r="AK43" s="63">
        <f>MIN(AG43*0.02,AH43*0.0015)</f>
        <v>4.95</v>
      </c>
      <c r="AL43" s="61" t="s">
        <v>50</v>
      </c>
      <c r="AM43" s="61"/>
      <c r="AN43" s="63"/>
      <c r="AO43" s="63"/>
      <c r="AP43" s="63"/>
      <c r="AQ43" s="65" t="s">
        <v>121</v>
      </c>
    </row>
    <row r="44" spans="1:43" s="51" customFormat="1" ht="79.900000000000006" customHeight="1" thickBot="1" x14ac:dyDescent="0.3">
      <c r="A44" s="48">
        <v>14</v>
      </c>
      <c r="B44" s="49" t="s">
        <v>106</v>
      </c>
      <c r="C44" s="50" t="s">
        <v>107</v>
      </c>
      <c r="F44" s="52" t="s">
        <v>117</v>
      </c>
      <c r="G44" s="52" t="s">
        <v>45</v>
      </c>
      <c r="H44" s="52" t="s">
        <v>122</v>
      </c>
      <c r="I44" s="49" t="s">
        <v>64</v>
      </c>
      <c r="J44" s="53"/>
      <c r="K44" s="54">
        <f>'[1]14. Donthireddy&amp;Briaud(1995)CPU'!$D$9</f>
        <v>121.854</v>
      </c>
      <c r="L44" s="54">
        <f>'[1]14. Donthireddy&amp;Briaud(1995)CPU'!$A$9</f>
        <v>21.305099999999999</v>
      </c>
      <c r="M44" s="55">
        <v>146.69</v>
      </c>
      <c r="N44" s="56" t="s">
        <v>96</v>
      </c>
      <c r="O44" s="57">
        <v>0.35599999999999998</v>
      </c>
      <c r="P44" s="58"/>
      <c r="Q44" s="58"/>
      <c r="R44" s="58">
        <v>21</v>
      </c>
      <c r="S44" s="58">
        <f t="shared" si="0"/>
        <v>58.988764044943821</v>
      </c>
      <c r="T44" s="59">
        <v>200000000</v>
      </c>
      <c r="U44" s="60"/>
      <c r="V44" s="60">
        <v>788442253.58144104</v>
      </c>
      <c r="W44" s="60">
        <v>35900</v>
      </c>
      <c r="X44" s="61" t="s">
        <v>111</v>
      </c>
      <c r="Y44" s="62" t="s">
        <v>120</v>
      </c>
      <c r="Z44" s="63"/>
      <c r="AA44" s="63">
        <v>20</v>
      </c>
      <c r="AB44" s="66">
        <v>28</v>
      </c>
      <c r="AC44" s="63"/>
      <c r="AD44" s="63">
        <f t="shared" si="1"/>
        <v>36</v>
      </c>
      <c r="AE44" s="64"/>
      <c r="AF44" s="64"/>
      <c r="AG44" s="63">
        <v>440</v>
      </c>
      <c r="AH44" s="63">
        <v>3600</v>
      </c>
      <c r="AI44" s="64"/>
      <c r="AJ44" s="64"/>
      <c r="AK44" s="63">
        <f>MIN(AG44*0.02,AH44*0.0015)</f>
        <v>5.4</v>
      </c>
      <c r="AL44" s="61" t="s">
        <v>50</v>
      </c>
      <c r="AM44" s="61"/>
      <c r="AN44" s="63"/>
      <c r="AO44" s="63"/>
      <c r="AP44" s="63"/>
      <c r="AQ44" s="65" t="s">
        <v>123</v>
      </c>
    </row>
    <row r="45" spans="1:43" s="51" customFormat="1" ht="79.900000000000006" customHeight="1" thickBot="1" x14ac:dyDescent="0.3">
      <c r="A45" s="48">
        <v>15</v>
      </c>
      <c r="B45" s="49" t="s">
        <v>106</v>
      </c>
      <c r="C45" s="50" t="s">
        <v>107</v>
      </c>
      <c r="F45" s="52" t="s">
        <v>117</v>
      </c>
      <c r="G45" s="52" t="s">
        <v>45</v>
      </c>
      <c r="H45" s="52" t="s">
        <v>124</v>
      </c>
      <c r="I45" s="49" t="s">
        <v>64</v>
      </c>
      <c r="J45" s="53"/>
      <c r="K45" s="54">
        <f>'[1]15. Donthireddy&amp;Briaud(1995)CPI'!$D$9</f>
        <v>135.69</v>
      </c>
      <c r="L45" s="54">
        <f>'[1]15. Donthireddy&amp;Briaud(1995)CPI'!$A$9</f>
        <v>35.286200000000001</v>
      </c>
      <c r="M45" s="55">
        <v>130.01</v>
      </c>
      <c r="N45" s="56" t="s">
        <v>96</v>
      </c>
      <c r="O45" s="57">
        <v>0.35599999999999998</v>
      </c>
      <c r="P45" s="58"/>
      <c r="Q45" s="58">
        <v>10</v>
      </c>
      <c r="R45" s="58">
        <v>21</v>
      </c>
      <c r="S45" s="58">
        <f t="shared" si="0"/>
        <v>58.988764044943821</v>
      </c>
      <c r="T45" s="67">
        <v>27000000</v>
      </c>
      <c r="U45" s="60"/>
      <c r="V45" s="60">
        <v>162798650.777937</v>
      </c>
      <c r="W45" s="60">
        <v>36100</v>
      </c>
      <c r="X45" s="61" t="s">
        <v>111</v>
      </c>
      <c r="Y45" s="62" t="s">
        <v>120</v>
      </c>
      <c r="Z45" s="63"/>
      <c r="AA45" s="63">
        <v>20</v>
      </c>
      <c r="AB45" s="66">
        <v>28</v>
      </c>
      <c r="AC45" s="63"/>
      <c r="AD45" s="63">
        <f t="shared" si="1"/>
        <v>38</v>
      </c>
      <c r="AE45" s="64"/>
      <c r="AF45" s="64"/>
      <c r="AG45" s="63">
        <v>450</v>
      </c>
      <c r="AH45" s="63">
        <v>3800</v>
      </c>
      <c r="AI45" s="64"/>
      <c r="AJ45" s="64"/>
      <c r="AK45" s="63">
        <f>MIN(AG45*0.02,AH45*0.0015)</f>
        <v>5.7</v>
      </c>
      <c r="AL45" s="61" t="s">
        <v>50</v>
      </c>
      <c r="AM45" s="61"/>
      <c r="AN45" s="63"/>
      <c r="AO45" s="63"/>
      <c r="AP45" s="63"/>
      <c r="AQ45" s="65" t="s">
        <v>125</v>
      </c>
    </row>
    <row r="46" spans="1:43" s="51" customFormat="1" ht="90.75" thickBot="1" x14ac:dyDescent="0.3">
      <c r="A46" s="48">
        <v>16</v>
      </c>
      <c r="B46" s="49" t="s">
        <v>126</v>
      </c>
      <c r="C46" s="50" t="s">
        <v>107</v>
      </c>
      <c r="F46" s="52" t="s">
        <v>127</v>
      </c>
      <c r="G46" s="52" t="s">
        <v>45</v>
      </c>
      <c r="H46" s="50" t="s">
        <v>128</v>
      </c>
      <c r="I46" s="65" t="s">
        <v>64</v>
      </c>
      <c r="J46" s="53"/>
      <c r="K46" s="54">
        <f>'[1]16. Little&amp;Briaud(1988)_Pile2'!$D$9</f>
        <v>290</v>
      </c>
      <c r="L46" s="54">
        <f>'[1]16. Little&amp;Briaud(1988)_Pile2'!$A$9</f>
        <v>16.965167999999998</v>
      </c>
      <c r="M46" s="55">
        <v>427.91</v>
      </c>
      <c r="N46" s="56" t="s">
        <v>96</v>
      </c>
      <c r="O46" s="57">
        <v>0.61</v>
      </c>
      <c r="P46" s="58"/>
      <c r="Q46" s="58">
        <v>16</v>
      </c>
      <c r="R46" s="58">
        <v>36.6</v>
      </c>
      <c r="S46" s="58">
        <f t="shared" si="0"/>
        <v>60.000000000000007</v>
      </c>
      <c r="T46" s="59">
        <v>200000000</v>
      </c>
      <c r="U46" s="60">
        <v>6.7000000000000002E-5</v>
      </c>
      <c r="V46" s="60">
        <v>1317814225.0906899</v>
      </c>
      <c r="W46" s="60">
        <f t="shared" ref="W46:W58" si="2">T46*U46</f>
        <v>13400</v>
      </c>
      <c r="X46" s="61" t="s">
        <v>129</v>
      </c>
      <c r="Y46" s="62" t="s">
        <v>130</v>
      </c>
      <c r="Z46" s="63"/>
      <c r="AA46" s="63">
        <v>20</v>
      </c>
      <c r="AB46" s="66">
        <v>30</v>
      </c>
      <c r="AC46" s="63"/>
      <c r="AD46" s="63">
        <f t="shared" si="1"/>
        <v>60</v>
      </c>
      <c r="AE46" s="64"/>
      <c r="AF46" s="64"/>
      <c r="AG46" s="63">
        <v>720</v>
      </c>
      <c r="AH46" s="63">
        <v>6000</v>
      </c>
      <c r="AI46" s="64"/>
      <c r="AJ46" s="64"/>
      <c r="AK46" s="63">
        <f t="shared" ref="AK46:AK50" si="3">MIN(AG46*0.02,AH46*0.0015)</f>
        <v>9</v>
      </c>
      <c r="AL46" s="61" t="s">
        <v>131</v>
      </c>
      <c r="AM46" s="61"/>
      <c r="AN46" s="63"/>
      <c r="AO46" s="63"/>
      <c r="AP46" s="63"/>
      <c r="AQ46" s="65" t="s">
        <v>132</v>
      </c>
    </row>
    <row r="47" spans="1:43" s="51" customFormat="1" ht="90.75" thickBot="1" x14ac:dyDescent="0.3">
      <c r="A47" s="48">
        <v>17</v>
      </c>
      <c r="B47" s="49" t="s">
        <v>126</v>
      </c>
      <c r="C47" s="50" t="s">
        <v>107</v>
      </c>
      <c r="F47" s="52" t="s">
        <v>127</v>
      </c>
      <c r="G47" s="52" t="s">
        <v>45</v>
      </c>
      <c r="H47" s="50" t="s">
        <v>133</v>
      </c>
      <c r="I47" s="65" t="s">
        <v>64</v>
      </c>
      <c r="J47" s="53"/>
      <c r="K47" s="54">
        <f>'[1]17. Little&amp;Briaud(1988)_Pile3'!$D$9</f>
        <v>268.22776247999997</v>
      </c>
      <c r="L47" s="54">
        <f>'[1]17. Little&amp;Briaud(1988)_Pile3'!$A$9</f>
        <v>24.3459</v>
      </c>
      <c r="M47" s="55">
        <v>357.89</v>
      </c>
      <c r="N47" s="56" t="s">
        <v>75</v>
      </c>
      <c r="O47" s="57">
        <v>0.51</v>
      </c>
      <c r="P47" s="58"/>
      <c r="Q47" s="58"/>
      <c r="R47" s="58">
        <v>29.6</v>
      </c>
      <c r="S47" s="58">
        <f t="shared" si="0"/>
        <v>58.03921568627451</v>
      </c>
      <c r="T47" s="59">
        <v>21000000</v>
      </c>
      <c r="U47" s="60">
        <v>3.0499999999999999E-4</v>
      </c>
      <c r="V47" s="60">
        <v>3320860275.25911</v>
      </c>
      <c r="W47" s="60">
        <f t="shared" si="2"/>
        <v>6405</v>
      </c>
      <c r="X47" s="61" t="s">
        <v>134</v>
      </c>
      <c r="Y47" s="62" t="s">
        <v>130</v>
      </c>
      <c r="Z47" s="63"/>
      <c r="AA47" s="63">
        <v>20</v>
      </c>
      <c r="AB47" s="66">
        <v>30</v>
      </c>
      <c r="AC47" s="63"/>
      <c r="AD47" s="63">
        <f t="shared" si="1"/>
        <v>55</v>
      </c>
      <c r="AE47" s="64"/>
      <c r="AF47" s="64"/>
      <c r="AG47" s="63">
        <v>680</v>
      </c>
      <c r="AH47" s="63">
        <v>5500</v>
      </c>
      <c r="AI47" s="64"/>
      <c r="AJ47" s="64"/>
      <c r="AK47" s="63">
        <f t="shared" si="3"/>
        <v>8.25</v>
      </c>
      <c r="AL47" s="63" t="s">
        <v>131</v>
      </c>
      <c r="AM47" s="63"/>
      <c r="AN47" s="63"/>
      <c r="AO47" s="63"/>
      <c r="AP47" s="63"/>
      <c r="AQ47" s="65" t="s">
        <v>123</v>
      </c>
    </row>
    <row r="48" spans="1:43" s="69" customFormat="1" ht="161.44999999999999" customHeight="1" thickBot="1" x14ac:dyDescent="0.3">
      <c r="A48" s="68">
        <v>18</v>
      </c>
      <c r="B48" s="49" t="s">
        <v>135</v>
      </c>
      <c r="C48" s="49" t="s">
        <v>136</v>
      </c>
      <c r="F48" s="52" t="s">
        <v>137</v>
      </c>
      <c r="G48" s="52" t="s">
        <v>45</v>
      </c>
      <c r="I48" s="49" t="s">
        <v>46</v>
      </c>
      <c r="J48" s="70"/>
      <c r="K48" s="71">
        <f>'[1]18.Smith(1983)_Sabine'!$D$11</f>
        <v>80.303744544800011</v>
      </c>
      <c r="L48" s="71">
        <f>'[1]18.Smith(1983)_Sabine'!$A$11</f>
        <v>63.464440000000003</v>
      </c>
      <c r="M48" s="55">
        <v>55.77</v>
      </c>
      <c r="N48" s="56" t="s">
        <v>96</v>
      </c>
      <c r="O48" s="72">
        <v>0.32400000000000001</v>
      </c>
      <c r="P48" s="73"/>
      <c r="Q48" s="73">
        <v>16</v>
      </c>
      <c r="R48" s="73">
        <v>11</v>
      </c>
      <c r="S48" s="73">
        <f t="shared" si="0"/>
        <v>33.950617283950614</v>
      </c>
      <c r="T48" s="74">
        <v>200000000</v>
      </c>
      <c r="U48" s="75">
        <v>3.0499999999999999E-4</v>
      </c>
      <c r="V48" s="75">
        <v>184078228.617028</v>
      </c>
      <c r="W48" s="75">
        <f t="shared" si="2"/>
        <v>61000</v>
      </c>
      <c r="X48" s="61" t="s">
        <v>138</v>
      </c>
      <c r="Y48" s="61" t="s">
        <v>46</v>
      </c>
      <c r="Z48" s="61"/>
      <c r="AA48" s="61">
        <v>20</v>
      </c>
      <c r="AB48" s="66">
        <v>26</v>
      </c>
      <c r="AC48" s="61"/>
      <c r="AD48" s="61">
        <f t="shared" si="1"/>
        <v>10</v>
      </c>
      <c r="AE48" s="76"/>
      <c r="AF48" s="76"/>
      <c r="AG48" s="61">
        <v>100</v>
      </c>
      <c r="AH48" s="61">
        <v>1000</v>
      </c>
      <c r="AI48" s="76"/>
      <c r="AJ48" s="76"/>
      <c r="AK48" s="61">
        <f t="shared" si="3"/>
        <v>1.5</v>
      </c>
      <c r="AL48" s="61" t="s">
        <v>50</v>
      </c>
      <c r="AM48" s="61"/>
      <c r="AN48" s="61"/>
      <c r="AO48" s="61"/>
      <c r="AP48" s="61"/>
      <c r="AQ48" s="49" t="s">
        <v>139</v>
      </c>
    </row>
    <row r="49" spans="1:43" s="69" customFormat="1" ht="159" customHeight="1" thickBot="1" x14ac:dyDescent="0.3">
      <c r="A49" s="68">
        <v>19</v>
      </c>
      <c r="B49" s="49" t="s">
        <v>135</v>
      </c>
      <c r="C49" s="49" t="s">
        <v>136</v>
      </c>
      <c r="F49" s="52" t="s">
        <v>140</v>
      </c>
      <c r="G49" s="52" t="s">
        <v>45</v>
      </c>
      <c r="I49" s="49" t="s">
        <v>46</v>
      </c>
      <c r="J49" s="70"/>
      <c r="K49" s="71">
        <f>'[1]19.Smith(1983)_LakeAustin'!$D$10</f>
        <v>100.24957019919999</v>
      </c>
      <c r="L49" s="71">
        <f>'[1]19.Smith(1983)_LakeAustin'!$A$10</f>
        <v>50.915315999999997</v>
      </c>
      <c r="M49" s="55">
        <v>74.38</v>
      </c>
      <c r="N49" s="56" t="s">
        <v>96</v>
      </c>
      <c r="O49" s="72">
        <v>0.32400000000000001</v>
      </c>
      <c r="P49" s="73"/>
      <c r="Q49" s="73">
        <v>15</v>
      </c>
      <c r="R49" s="73">
        <v>12.2</v>
      </c>
      <c r="S49" s="73">
        <f t="shared" si="0"/>
        <v>37.654320987654316</v>
      </c>
      <c r="T49" s="74">
        <v>200000000</v>
      </c>
      <c r="U49" s="75">
        <v>3.0499999999999999E-4</v>
      </c>
      <c r="V49" s="75">
        <v>174200256.28102401</v>
      </c>
      <c r="W49" s="75">
        <f t="shared" si="2"/>
        <v>61000</v>
      </c>
      <c r="X49" s="61" t="s">
        <v>138</v>
      </c>
      <c r="Y49" s="61" t="s">
        <v>46</v>
      </c>
      <c r="Z49" s="61"/>
      <c r="AA49" s="61">
        <v>20</v>
      </c>
      <c r="AB49" s="61">
        <v>26</v>
      </c>
      <c r="AC49" s="61"/>
      <c r="AD49" s="61">
        <f t="shared" si="1"/>
        <v>26</v>
      </c>
      <c r="AE49" s="76"/>
      <c r="AF49" s="76"/>
      <c r="AG49" s="61">
        <v>200</v>
      </c>
      <c r="AH49" s="61">
        <v>2600</v>
      </c>
      <c r="AI49" s="76"/>
      <c r="AJ49" s="76"/>
      <c r="AK49" s="61">
        <f t="shared" si="3"/>
        <v>3.9</v>
      </c>
      <c r="AL49" s="61" t="s">
        <v>50</v>
      </c>
      <c r="AM49" s="61"/>
      <c r="AN49" s="61"/>
      <c r="AO49" s="61"/>
      <c r="AP49" s="61"/>
      <c r="AQ49" s="49" t="s">
        <v>141</v>
      </c>
    </row>
    <row r="50" spans="1:43" s="51" customFormat="1" ht="120" customHeight="1" thickBot="1" x14ac:dyDescent="0.3">
      <c r="A50" s="48">
        <v>20</v>
      </c>
      <c r="B50" s="49" t="s">
        <v>142</v>
      </c>
      <c r="C50" s="52" t="s">
        <v>143</v>
      </c>
      <c r="F50" s="52" t="s">
        <v>144</v>
      </c>
      <c r="G50" s="52" t="s">
        <v>45</v>
      </c>
      <c r="I50" s="65" t="s">
        <v>46</v>
      </c>
      <c r="J50" s="70"/>
      <c r="K50" s="54">
        <f>'[1]20.Kasch(1977)'!$D$20</f>
        <v>755.80178027760007</v>
      </c>
      <c r="L50" s="54">
        <f>'[1]20.Kasch(1977)'!$A$20</f>
        <v>81.672937999999988</v>
      </c>
      <c r="M50" s="55">
        <v>755.08</v>
      </c>
      <c r="N50" s="56" t="s">
        <v>47</v>
      </c>
      <c r="O50" s="57">
        <v>0.91500000000000004</v>
      </c>
      <c r="P50" s="58"/>
      <c r="Q50" s="58"/>
      <c r="R50" s="58">
        <v>6.1</v>
      </c>
      <c r="S50" s="58">
        <f t="shared" si="0"/>
        <v>6.6666666666666661</v>
      </c>
      <c r="T50" s="74">
        <v>21000000</v>
      </c>
      <c r="U50" s="60">
        <v>1.55E-4</v>
      </c>
      <c r="V50" s="60">
        <v>34407591619.513199</v>
      </c>
      <c r="W50" s="60">
        <f t="shared" si="2"/>
        <v>3255</v>
      </c>
      <c r="X50" s="61" t="s">
        <v>145</v>
      </c>
      <c r="Y50" s="63" t="s">
        <v>46</v>
      </c>
      <c r="Z50" s="63"/>
      <c r="AA50" s="63">
        <v>20</v>
      </c>
      <c r="AB50" s="63">
        <v>30</v>
      </c>
      <c r="AC50" s="63"/>
      <c r="AD50" s="63">
        <f t="shared" si="1"/>
        <v>66.5</v>
      </c>
      <c r="AE50" s="64"/>
      <c r="AF50" s="64"/>
      <c r="AG50" s="63">
        <v>500</v>
      </c>
      <c r="AH50" s="63">
        <v>7250</v>
      </c>
      <c r="AI50" s="64"/>
      <c r="AJ50" s="64"/>
      <c r="AK50" s="63">
        <f t="shared" si="3"/>
        <v>10</v>
      </c>
      <c r="AL50" s="63" t="s">
        <v>50</v>
      </c>
      <c r="AM50" s="63"/>
      <c r="AN50" s="63"/>
      <c r="AO50" s="63"/>
      <c r="AP50" s="63"/>
      <c r="AQ50" s="65" t="s">
        <v>146</v>
      </c>
    </row>
    <row r="51" spans="1:43" s="51" customFormat="1" ht="120" customHeight="1" thickBot="1" x14ac:dyDescent="0.3">
      <c r="A51" s="48">
        <v>21</v>
      </c>
      <c r="B51" s="49" t="s">
        <v>147</v>
      </c>
      <c r="C51" s="49" t="s">
        <v>148</v>
      </c>
      <c r="F51" s="52" t="s">
        <v>144</v>
      </c>
      <c r="G51" s="52" t="s">
        <v>45</v>
      </c>
      <c r="I51" s="65" t="s">
        <v>46</v>
      </c>
      <c r="J51" s="70"/>
      <c r="K51" s="54">
        <f>'[1]21.Holloway(1983)'!$D$19</f>
        <v>674.57280564000007</v>
      </c>
      <c r="L51" s="54">
        <f>'[1]21.Holloway(1983)'!$A$19</f>
        <v>188.01079999999999</v>
      </c>
      <c r="M51" s="55">
        <v>526.34</v>
      </c>
      <c r="N51" s="56" t="s">
        <v>47</v>
      </c>
      <c r="O51" s="57">
        <v>0.91500000000000004</v>
      </c>
      <c r="P51" s="58"/>
      <c r="Q51" s="58"/>
      <c r="R51" s="58">
        <v>4.5999999999999996</v>
      </c>
      <c r="S51" s="58">
        <f t="shared" si="0"/>
        <v>5.0273224043715841</v>
      </c>
      <c r="T51" s="74">
        <v>21000000</v>
      </c>
      <c r="U51" s="60">
        <v>6.79E-3</v>
      </c>
      <c r="V51" s="60">
        <v>34407591619.513199</v>
      </c>
      <c r="W51" s="60">
        <f t="shared" si="2"/>
        <v>142590</v>
      </c>
      <c r="X51" s="61" t="s">
        <v>145</v>
      </c>
      <c r="Y51" s="63" t="s">
        <v>46</v>
      </c>
      <c r="Z51" s="63"/>
      <c r="AA51" s="63">
        <v>20</v>
      </c>
      <c r="AB51" s="63"/>
      <c r="AC51" s="63"/>
      <c r="AD51" s="63">
        <f t="shared" si="1"/>
        <v>66.5</v>
      </c>
      <c r="AE51" s="64"/>
      <c r="AF51" s="64"/>
      <c r="AG51" s="63">
        <v>500</v>
      </c>
      <c r="AH51" s="63">
        <v>7250</v>
      </c>
      <c r="AI51" s="64"/>
      <c r="AJ51" s="64"/>
      <c r="AK51" s="63"/>
      <c r="AL51" s="63" t="s">
        <v>50</v>
      </c>
      <c r="AM51" s="63"/>
      <c r="AN51" s="63"/>
      <c r="AO51" s="63"/>
      <c r="AP51" s="63"/>
      <c r="AQ51" s="65" t="s">
        <v>146</v>
      </c>
    </row>
    <row r="52" spans="1:43" s="69" customFormat="1" ht="221.45" customHeight="1" thickBot="1" x14ac:dyDescent="0.3">
      <c r="A52" s="68">
        <v>22</v>
      </c>
      <c r="B52" s="49" t="s">
        <v>149</v>
      </c>
      <c r="C52" s="49" t="s">
        <v>150</v>
      </c>
      <c r="F52" s="52" t="s">
        <v>151</v>
      </c>
      <c r="G52" s="52" t="s">
        <v>45</v>
      </c>
      <c r="I52" s="49" t="s">
        <v>46</v>
      </c>
      <c r="J52" s="70"/>
      <c r="K52" s="71">
        <f>'[1]22.O''Neil&amp;Dunnavant(1984)'!$D$14</f>
        <v>121.65886076000001</v>
      </c>
      <c r="L52" s="54">
        <f>'[1]22.O''Neil&amp;Dunnavant(1984)'!$A$14</f>
        <v>82.892899999999997</v>
      </c>
      <c r="M52" s="55">
        <v>68.87</v>
      </c>
      <c r="N52" s="56" t="s">
        <v>96</v>
      </c>
      <c r="O52" s="72">
        <v>0.27300000000000002</v>
      </c>
      <c r="P52" s="73"/>
      <c r="Q52" s="73">
        <v>9.3000000000000007</v>
      </c>
      <c r="R52" s="73">
        <v>11.8</v>
      </c>
      <c r="S52" s="73">
        <f t="shared" si="0"/>
        <v>43.223443223443226</v>
      </c>
      <c r="T52" s="74">
        <v>200000000</v>
      </c>
      <c r="U52" s="75">
        <v>1.37E-4</v>
      </c>
      <c r="V52" s="75">
        <v>67052203.954800896</v>
      </c>
      <c r="W52" s="75">
        <f t="shared" si="2"/>
        <v>27400</v>
      </c>
      <c r="X52" s="61" t="s">
        <v>138</v>
      </c>
      <c r="Y52" s="61" t="s">
        <v>46</v>
      </c>
      <c r="Z52" s="61"/>
      <c r="AA52" s="61">
        <v>20</v>
      </c>
      <c r="AB52" s="61"/>
      <c r="AC52" s="61"/>
      <c r="AD52" s="61">
        <f t="shared" si="1"/>
        <v>34.58</v>
      </c>
      <c r="AE52" s="76"/>
      <c r="AF52" s="76"/>
      <c r="AG52" s="61">
        <v>260</v>
      </c>
      <c r="AH52" s="61">
        <v>3600</v>
      </c>
      <c r="AI52" s="76"/>
      <c r="AJ52" s="76"/>
      <c r="AK52" s="61"/>
      <c r="AL52" s="61" t="s">
        <v>50</v>
      </c>
      <c r="AM52" s="61"/>
      <c r="AN52" s="61"/>
      <c r="AO52" s="61"/>
      <c r="AP52" s="61"/>
      <c r="AQ52" s="49" t="s">
        <v>152</v>
      </c>
    </row>
    <row r="53" spans="1:43" s="42" customFormat="1" ht="120" customHeight="1" thickBot="1" x14ac:dyDescent="0.3">
      <c r="A53" s="77">
        <v>23</v>
      </c>
      <c r="B53" s="78" t="s">
        <v>153</v>
      </c>
      <c r="C53" s="78" t="s">
        <v>154</v>
      </c>
      <c r="F53" s="79" t="s">
        <v>155</v>
      </c>
      <c r="G53" s="79" t="s">
        <v>45</v>
      </c>
      <c r="H53" s="80" t="s">
        <v>156</v>
      </c>
      <c r="I53" s="81" t="s">
        <v>64</v>
      </c>
      <c r="J53" s="82"/>
      <c r="K53" s="83">
        <f>'[1]23.Tucker&amp;Briaud(1987)_3-12'!D11</f>
        <v>318.48821833840003</v>
      </c>
      <c r="L53" s="83">
        <f>'[1]23.Tucker&amp;Briaud(1987)_3-12'!$A$11</f>
        <v>63.361569999999993</v>
      </c>
      <c r="M53" s="55">
        <v>246.81</v>
      </c>
      <c r="N53" s="84" t="s">
        <v>157</v>
      </c>
      <c r="O53" s="85">
        <v>0.35599999999999998</v>
      </c>
      <c r="P53" s="86"/>
      <c r="Q53" s="86"/>
      <c r="R53" s="86">
        <v>20.399999999999999</v>
      </c>
      <c r="S53" s="86">
        <f t="shared" si="0"/>
        <v>57.303370786516851</v>
      </c>
      <c r="T53" s="87">
        <v>200000000</v>
      </c>
      <c r="U53" s="88">
        <v>3.0499999999999999E-4</v>
      </c>
      <c r="V53" s="88"/>
      <c r="W53" s="89">
        <f t="shared" si="2"/>
        <v>61000</v>
      </c>
      <c r="X53" s="90" t="s">
        <v>111</v>
      </c>
      <c r="Y53" s="38" t="s">
        <v>64</v>
      </c>
      <c r="Z53" s="38"/>
      <c r="AA53" s="38">
        <v>18.22</v>
      </c>
      <c r="AB53" s="91" t="s">
        <v>158</v>
      </c>
      <c r="AC53" s="38"/>
      <c r="AD53" s="90">
        <f t="shared" si="1"/>
        <v>38</v>
      </c>
      <c r="AE53" s="40"/>
      <c r="AF53" s="40"/>
      <c r="AG53" s="38">
        <v>450</v>
      </c>
      <c r="AH53" s="38">
        <v>3800</v>
      </c>
      <c r="AI53" s="40"/>
      <c r="AJ53" s="40"/>
      <c r="AK53" s="38"/>
      <c r="AL53" s="38" t="s">
        <v>159</v>
      </c>
      <c r="AM53" s="38"/>
      <c r="AN53" s="38"/>
      <c r="AO53" s="38"/>
      <c r="AP53" s="38"/>
      <c r="AQ53" s="81" t="s">
        <v>160</v>
      </c>
    </row>
    <row r="54" spans="1:43" ht="120" customHeight="1" thickBot="1" x14ac:dyDescent="0.3">
      <c r="A54" s="77">
        <v>24</v>
      </c>
      <c r="B54" s="92" t="s">
        <v>153</v>
      </c>
      <c r="C54" s="92" t="s">
        <v>154</v>
      </c>
      <c r="F54" s="79" t="s">
        <v>155</v>
      </c>
      <c r="G54" s="79" t="s">
        <v>45</v>
      </c>
      <c r="H54" s="93" t="s">
        <v>161</v>
      </c>
      <c r="I54" s="94" t="s">
        <v>64</v>
      </c>
      <c r="J54" s="95"/>
      <c r="K54" s="96">
        <f>'[1]24.Tucker&amp;Briaud(1987)_3-13'!$D$11</f>
        <v>318.48821833840003</v>
      </c>
      <c r="L54" s="96">
        <f>'[1]24.Tucker&amp;Briaud(1987)_3-13'!$A$11</f>
        <v>48.536097999999996</v>
      </c>
      <c r="M54" s="55">
        <v>270.16000000000003</v>
      </c>
      <c r="N54" s="97" t="s">
        <v>157</v>
      </c>
      <c r="O54" s="98">
        <v>0.35599999999999998</v>
      </c>
      <c r="R54" s="99">
        <v>20.399999999999999</v>
      </c>
      <c r="S54" s="86">
        <f t="shared" si="0"/>
        <v>57.303370786516851</v>
      </c>
      <c r="T54" s="74">
        <v>200000000</v>
      </c>
      <c r="U54" s="100">
        <v>3.0499999999999999E-4</v>
      </c>
      <c r="V54" s="88"/>
      <c r="W54" s="89">
        <f t="shared" si="2"/>
        <v>61000</v>
      </c>
      <c r="X54" s="101" t="s">
        <v>111</v>
      </c>
      <c r="Y54" s="24" t="s">
        <v>64</v>
      </c>
      <c r="Z54" s="24"/>
      <c r="AA54" s="24">
        <v>18.22</v>
      </c>
      <c r="AB54" s="102" t="s">
        <v>158</v>
      </c>
      <c r="AC54" s="38"/>
      <c r="AD54" s="90">
        <f t="shared" si="1"/>
        <v>38</v>
      </c>
      <c r="AG54" s="24">
        <v>450</v>
      </c>
      <c r="AH54" s="24">
        <v>3800</v>
      </c>
      <c r="AL54" s="38" t="s">
        <v>159</v>
      </c>
      <c r="AM54" s="38"/>
      <c r="AQ54" s="94" t="s">
        <v>160</v>
      </c>
    </row>
    <row r="55" spans="1:43" ht="120" customHeight="1" thickBot="1" x14ac:dyDescent="0.3">
      <c r="A55" s="77">
        <v>25</v>
      </c>
      <c r="B55" s="92" t="s">
        <v>162</v>
      </c>
      <c r="C55" s="94" t="s">
        <v>163</v>
      </c>
      <c r="F55" s="79" t="s">
        <v>155</v>
      </c>
      <c r="G55" s="79" t="s">
        <v>45</v>
      </c>
      <c r="H55" s="103" t="s">
        <v>164</v>
      </c>
      <c r="I55" s="94" t="s">
        <v>64</v>
      </c>
      <c r="K55" s="96">
        <f>'[1]25.Smith(1983)_rock&amp;damT3'!$D$8</f>
        <v>269.03733881120002</v>
      </c>
      <c r="L55" s="96">
        <f>'[1]25.Smith(1983)_rock&amp;damT3'!$A$8</f>
        <v>37.100002000000003</v>
      </c>
      <c r="M55" s="105">
        <v>267.75</v>
      </c>
      <c r="N55" s="97" t="s">
        <v>157</v>
      </c>
      <c r="O55" s="98">
        <v>0.35599999999999998</v>
      </c>
      <c r="R55" s="99">
        <v>15.2</v>
      </c>
      <c r="S55" s="86">
        <f t="shared" si="0"/>
        <v>42.696629213483149</v>
      </c>
      <c r="T55" s="74">
        <v>200000000</v>
      </c>
      <c r="U55" s="100">
        <v>3.0499999999999999E-4</v>
      </c>
      <c r="V55" s="88"/>
      <c r="W55" s="89">
        <f t="shared" si="2"/>
        <v>61000</v>
      </c>
      <c r="X55" s="101" t="s">
        <v>165</v>
      </c>
      <c r="Y55" s="24" t="s">
        <v>64</v>
      </c>
      <c r="Z55" s="24"/>
      <c r="AA55" s="24">
        <v>20</v>
      </c>
      <c r="AB55" s="24">
        <v>30</v>
      </c>
      <c r="AC55" s="38"/>
      <c r="AD55" s="90">
        <f t="shared" si="1"/>
        <v>61.6</v>
      </c>
      <c r="AG55" s="24">
        <v>730</v>
      </c>
      <c r="AH55" s="24">
        <v>6160</v>
      </c>
      <c r="AK55" s="61">
        <f t="shared" ref="AK55:AK56" si="4">MIN(AG55*0.02,AH55*0.0015)</f>
        <v>9.24</v>
      </c>
      <c r="AQ55" s="94" t="s">
        <v>160</v>
      </c>
    </row>
    <row r="56" spans="1:43" ht="120" customHeight="1" thickBot="1" x14ac:dyDescent="0.3">
      <c r="A56" s="77">
        <v>26</v>
      </c>
      <c r="B56" s="92" t="s">
        <v>162</v>
      </c>
      <c r="C56" s="94" t="s">
        <v>163</v>
      </c>
      <c r="F56" s="79" t="s">
        <v>155</v>
      </c>
      <c r="G56" s="79" t="s">
        <v>45</v>
      </c>
      <c r="H56" s="103" t="s">
        <v>166</v>
      </c>
      <c r="I56" s="94" t="s">
        <v>64</v>
      </c>
      <c r="K56" s="96">
        <f>'[1]26.Smith(1983)_rock&amp;damT4'!$D$8</f>
        <v>223.24734566080002</v>
      </c>
      <c r="L56" s="96">
        <f>'[1]26.Smith(1983)_rock&amp;damT4'!$A$8</f>
        <v>56.664605999999999</v>
      </c>
      <c r="M56" s="105">
        <v>184.31</v>
      </c>
      <c r="N56" s="97" t="s">
        <v>96</v>
      </c>
      <c r="O56" s="98">
        <v>0.35599999999999998</v>
      </c>
      <c r="Q56" s="99">
        <v>9.5</v>
      </c>
      <c r="R56" s="99">
        <v>15.2</v>
      </c>
      <c r="S56" s="86">
        <f t="shared" si="0"/>
        <v>42.696629213483149</v>
      </c>
      <c r="T56" s="74">
        <v>200000000</v>
      </c>
      <c r="U56" s="100">
        <v>1.55E-4</v>
      </c>
      <c r="V56" s="88">
        <v>155317196.01014501</v>
      </c>
      <c r="W56" s="89">
        <f t="shared" si="2"/>
        <v>31000</v>
      </c>
      <c r="X56" s="101" t="s">
        <v>165</v>
      </c>
      <c r="Y56" s="24" t="s">
        <v>64</v>
      </c>
      <c r="Z56" s="24"/>
      <c r="AA56" s="24">
        <v>20</v>
      </c>
      <c r="AB56" s="24">
        <v>30</v>
      </c>
      <c r="AC56" s="38"/>
      <c r="AD56" s="90">
        <f t="shared" si="1"/>
        <v>61.6</v>
      </c>
      <c r="AG56" s="24">
        <v>730</v>
      </c>
      <c r="AH56" s="24">
        <v>6160</v>
      </c>
      <c r="AK56" s="61">
        <f t="shared" si="4"/>
        <v>9.24</v>
      </c>
      <c r="AQ56" s="94" t="s">
        <v>167</v>
      </c>
    </row>
    <row r="57" spans="1:43" s="27" customFormat="1" ht="120" customHeight="1" thickBot="1" x14ac:dyDescent="0.3">
      <c r="A57" s="106">
        <v>27</v>
      </c>
      <c r="B57" s="107" t="s">
        <v>168</v>
      </c>
      <c r="C57" s="108" t="s">
        <v>169</v>
      </c>
      <c r="F57" s="16" t="s">
        <v>127</v>
      </c>
      <c r="G57" s="109" t="s">
        <v>45</v>
      </c>
      <c r="I57" s="108" t="s">
        <v>46</v>
      </c>
      <c r="J57" s="110"/>
      <c r="K57" s="111">
        <f>'[1]27.Smith(1983)_baytown'!$D$9</f>
        <v>297.44813017040002</v>
      </c>
      <c r="L57" s="111">
        <f>'[1]27.Smith(1983)_baytown'!$A$9</f>
        <v>86.591393999999994</v>
      </c>
      <c r="M57" s="112">
        <v>247.02</v>
      </c>
      <c r="N57" s="113" t="s">
        <v>47</v>
      </c>
      <c r="O57" s="114">
        <v>0.61</v>
      </c>
      <c r="P57" s="9"/>
      <c r="Q57" s="9"/>
      <c r="R57" s="9">
        <v>11.9</v>
      </c>
      <c r="S57" s="115">
        <f t="shared" si="0"/>
        <v>19.508196721311478</v>
      </c>
      <c r="T57" s="116">
        <v>21000000</v>
      </c>
      <c r="U57" s="117">
        <v>6.79E-3</v>
      </c>
      <c r="V57" s="118">
        <v>6796561307.5581799</v>
      </c>
      <c r="W57" s="119">
        <f t="shared" si="2"/>
        <v>142590</v>
      </c>
      <c r="X57" s="11" t="s">
        <v>138</v>
      </c>
      <c r="Y57" s="12" t="s">
        <v>46</v>
      </c>
      <c r="Z57" s="12"/>
      <c r="AA57" s="12">
        <v>20</v>
      </c>
      <c r="AB57" s="12"/>
      <c r="AC57" s="47"/>
      <c r="AD57" s="47">
        <f t="shared" si="1"/>
        <v>32</v>
      </c>
      <c r="AE57" s="120"/>
      <c r="AF57" s="120"/>
      <c r="AG57" s="12">
        <v>280</v>
      </c>
      <c r="AH57" s="12">
        <v>3200</v>
      </c>
      <c r="AI57" s="120"/>
      <c r="AJ57" s="120"/>
      <c r="AK57" s="12"/>
      <c r="AL57" s="120"/>
      <c r="AM57" s="120"/>
      <c r="AN57" s="12"/>
      <c r="AO57" s="12"/>
      <c r="AP57" s="12"/>
      <c r="AQ57" s="108" t="s">
        <v>146</v>
      </c>
    </row>
    <row r="58" spans="1:43" s="51" customFormat="1" ht="120" customHeight="1" thickBot="1" x14ac:dyDescent="0.3">
      <c r="A58" s="48">
        <v>28</v>
      </c>
      <c r="B58" s="49" t="s">
        <v>170</v>
      </c>
      <c r="C58" s="65" t="s">
        <v>171</v>
      </c>
      <c r="F58" s="52" t="s">
        <v>172</v>
      </c>
      <c r="G58" s="52" t="s">
        <v>173</v>
      </c>
      <c r="I58" s="49" t="s">
        <v>46</v>
      </c>
      <c r="J58" s="70"/>
      <c r="K58" s="54">
        <f>'[1]28.Baguelin (1972)'!$D$14</f>
        <v>61.75</v>
      </c>
      <c r="L58" s="54">
        <f>'[1]28.Baguelin (1972)'!$A$14</f>
        <v>55.256</v>
      </c>
      <c r="M58" s="55">
        <v>44.69</v>
      </c>
      <c r="N58" s="56" t="s">
        <v>157</v>
      </c>
      <c r="O58" s="57">
        <v>0.28000000000000003</v>
      </c>
      <c r="P58" s="58"/>
      <c r="Q58" s="58"/>
      <c r="R58" s="58">
        <v>6.1</v>
      </c>
      <c r="S58" s="58">
        <f t="shared" si="0"/>
        <v>21.785714285714281</v>
      </c>
      <c r="T58" s="59">
        <v>200000000</v>
      </c>
      <c r="U58" s="121">
        <v>1.37E-4</v>
      </c>
      <c r="V58" s="121"/>
      <c r="W58" s="60">
        <f t="shared" si="2"/>
        <v>27400</v>
      </c>
      <c r="X58" s="61" t="s">
        <v>145</v>
      </c>
      <c r="Y58" s="61" t="s">
        <v>174</v>
      </c>
      <c r="Z58" s="63"/>
      <c r="AA58" s="63">
        <v>20</v>
      </c>
      <c r="AB58" s="63"/>
      <c r="AC58" s="63"/>
      <c r="AD58" s="63">
        <f t="shared" si="1"/>
        <v>20.615000000000002</v>
      </c>
      <c r="AE58" s="64"/>
      <c r="AF58" s="64"/>
      <c r="AG58" s="63">
        <v>155</v>
      </c>
      <c r="AH58" s="63">
        <v>2500</v>
      </c>
      <c r="AI58" s="64"/>
      <c r="AJ58" s="64"/>
      <c r="AK58" s="63"/>
      <c r="AL58" s="63" t="s">
        <v>50</v>
      </c>
      <c r="AM58" s="63"/>
      <c r="AN58" s="63"/>
      <c r="AO58" s="63"/>
      <c r="AP58" s="63"/>
      <c r="AQ58" s="65" t="s">
        <v>160</v>
      </c>
    </row>
    <row r="59" spans="1:43" s="20" customFormat="1" ht="64.900000000000006" customHeight="1" x14ac:dyDescent="0.25">
      <c r="A59" s="259">
        <v>29</v>
      </c>
      <c r="B59" s="262" t="s">
        <v>175</v>
      </c>
      <c r="C59" s="262" t="s">
        <v>176</v>
      </c>
      <c r="D59" s="262"/>
      <c r="E59" s="262"/>
      <c r="F59" s="262" t="s">
        <v>177</v>
      </c>
      <c r="G59" s="262" t="s">
        <v>45</v>
      </c>
      <c r="H59" s="262" t="s">
        <v>178</v>
      </c>
      <c r="I59" s="262" t="s">
        <v>64</v>
      </c>
      <c r="J59" s="241"/>
      <c r="K59" s="346">
        <f>'[1]29.Ruesta (1997)a'!$D$11</f>
        <v>317.60000000000002</v>
      </c>
      <c r="L59" s="346">
        <f>'[1]29.Ruesta (1997)a'!$A$11</f>
        <v>101.8</v>
      </c>
      <c r="M59" s="247">
        <v>296.25</v>
      </c>
      <c r="N59" s="250" t="s">
        <v>96</v>
      </c>
      <c r="O59" s="349">
        <v>0.76</v>
      </c>
      <c r="P59" s="232"/>
      <c r="Q59" s="232">
        <v>9.5</v>
      </c>
      <c r="R59" s="232">
        <v>16.5</v>
      </c>
      <c r="S59" s="232">
        <f>R59/O59</f>
        <v>21.710526315789473</v>
      </c>
      <c r="T59" s="390">
        <v>200000000</v>
      </c>
      <c r="U59" s="232"/>
      <c r="V59" s="218">
        <v>1580000000</v>
      </c>
      <c r="W59" s="232"/>
      <c r="X59" s="122" t="s">
        <v>179</v>
      </c>
      <c r="Y59" s="123" t="s">
        <v>64</v>
      </c>
      <c r="Z59" s="221" t="s">
        <v>180</v>
      </c>
      <c r="AA59" s="124">
        <v>8.9</v>
      </c>
      <c r="AB59" s="19">
        <v>32</v>
      </c>
      <c r="AC59" s="19">
        <v>16.3</v>
      </c>
      <c r="AD59" s="19"/>
      <c r="AE59" s="19"/>
      <c r="AF59" s="19"/>
      <c r="AG59" s="19"/>
      <c r="AH59" s="19"/>
      <c r="AI59" s="19"/>
      <c r="AJ59" s="19"/>
      <c r="AK59" s="19"/>
      <c r="AL59" s="19" t="s">
        <v>181</v>
      </c>
      <c r="AM59" s="19"/>
      <c r="AN59" s="19"/>
      <c r="AO59" s="46"/>
      <c r="AP59" s="46"/>
      <c r="AQ59" s="355"/>
    </row>
    <row r="60" spans="1:43" s="35" customFormat="1" ht="64.900000000000006" customHeight="1" thickBot="1" x14ac:dyDescent="0.3">
      <c r="A60" s="261"/>
      <c r="B60" s="264"/>
      <c r="C60" s="264"/>
      <c r="D60" s="264"/>
      <c r="E60" s="264"/>
      <c r="F60" s="264"/>
      <c r="G60" s="264"/>
      <c r="H60" s="264"/>
      <c r="I60" s="322"/>
      <c r="J60" s="243"/>
      <c r="K60" s="348"/>
      <c r="L60" s="348"/>
      <c r="M60" s="249"/>
      <c r="N60" s="252"/>
      <c r="O60" s="351"/>
      <c r="P60" s="234"/>
      <c r="Q60" s="234"/>
      <c r="R60" s="234"/>
      <c r="S60" s="234"/>
      <c r="T60" s="220"/>
      <c r="U60" s="234"/>
      <c r="V60" s="234"/>
      <c r="W60" s="234"/>
      <c r="X60" s="125" t="s">
        <v>182</v>
      </c>
      <c r="Y60" s="126" t="s">
        <v>183</v>
      </c>
      <c r="Z60" s="325"/>
      <c r="AA60" s="127">
        <v>11.1</v>
      </c>
      <c r="AB60" s="34">
        <v>42</v>
      </c>
      <c r="AC60" s="34">
        <v>34</v>
      </c>
      <c r="AD60" s="34"/>
      <c r="AE60" s="34"/>
      <c r="AF60" s="34"/>
      <c r="AG60" s="34"/>
      <c r="AH60" s="34"/>
      <c r="AI60" s="34"/>
      <c r="AJ60" s="34"/>
      <c r="AK60" s="34"/>
      <c r="AL60" s="34"/>
      <c r="AM60" s="34"/>
      <c r="AN60" s="34"/>
      <c r="AO60" s="128"/>
      <c r="AP60" s="128"/>
      <c r="AQ60" s="322"/>
    </row>
    <row r="61" spans="1:43" s="42" customFormat="1" ht="64.900000000000006" customHeight="1" x14ac:dyDescent="0.25">
      <c r="A61" s="259">
        <v>30</v>
      </c>
      <c r="B61" s="263" t="s">
        <v>175</v>
      </c>
      <c r="C61" s="263" t="s">
        <v>176</v>
      </c>
      <c r="D61" s="263"/>
      <c r="E61" s="263"/>
      <c r="F61" s="263" t="s">
        <v>177</v>
      </c>
      <c r="G61" s="263" t="s">
        <v>45</v>
      </c>
      <c r="H61" s="262" t="s">
        <v>184</v>
      </c>
      <c r="I61" s="262" t="s">
        <v>64</v>
      </c>
      <c r="J61" s="241"/>
      <c r="K61" s="346">
        <f>'[1]30.Ruesta (1997)b'!$D$11</f>
        <v>333.17</v>
      </c>
      <c r="L61" s="346">
        <f>'[1]30.Ruesta (1997)b'!$A$11</f>
        <v>102</v>
      </c>
      <c r="M61" s="247">
        <v>317.38</v>
      </c>
      <c r="N61" s="250" t="s">
        <v>96</v>
      </c>
      <c r="O61" s="349">
        <v>0.76</v>
      </c>
      <c r="P61" s="232"/>
      <c r="Q61" s="232">
        <v>9.5</v>
      </c>
      <c r="R61" s="232">
        <v>16.5</v>
      </c>
      <c r="S61" s="232">
        <f>R61/O61</f>
        <v>21.710526315789473</v>
      </c>
      <c r="T61" s="390">
        <v>200000000</v>
      </c>
      <c r="U61" s="232"/>
      <c r="V61" s="218">
        <v>1580000000</v>
      </c>
      <c r="W61" s="232"/>
      <c r="X61" s="90" t="s">
        <v>179</v>
      </c>
      <c r="Y61" s="91" t="s">
        <v>64</v>
      </c>
      <c r="Z61" s="221" t="s">
        <v>180</v>
      </c>
      <c r="AA61" s="39">
        <v>8.9</v>
      </c>
      <c r="AB61" s="38">
        <v>32</v>
      </c>
      <c r="AC61" s="38">
        <v>16.3</v>
      </c>
      <c r="AD61" s="38"/>
      <c r="AE61" s="38"/>
      <c r="AF61" s="38"/>
      <c r="AG61" s="38"/>
      <c r="AH61" s="38"/>
      <c r="AI61" s="38"/>
      <c r="AJ61" s="38"/>
      <c r="AK61" s="38"/>
      <c r="AL61" s="38" t="s">
        <v>181</v>
      </c>
      <c r="AM61" s="38"/>
      <c r="AN61" s="38"/>
      <c r="AO61" s="47"/>
      <c r="AP61" s="47"/>
      <c r="AQ61" s="355"/>
    </row>
    <row r="62" spans="1:43" ht="64.900000000000006" customHeight="1" thickBot="1" x14ac:dyDescent="0.3">
      <c r="A62" s="260"/>
      <c r="B62" s="263"/>
      <c r="C62" s="263"/>
      <c r="D62" s="263"/>
      <c r="E62" s="263"/>
      <c r="F62" s="263"/>
      <c r="G62" s="263"/>
      <c r="H62" s="264"/>
      <c r="I62" s="321"/>
      <c r="J62" s="242"/>
      <c r="K62" s="347"/>
      <c r="L62" s="347"/>
      <c r="M62" s="248"/>
      <c r="N62" s="251"/>
      <c r="O62" s="350"/>
      <c r="P62" s="233"/>
      <c r="Q62" s="233"/>
      <c r="R62" s="233"/>
      <c r="S62" s="233"/>
      <c r="T62" s="219"/>
      <c r="U62" s="233"/>
      <c r="V62" s="234"/>
      <c r="W62" s="233"/>
      <c r="X62" s="101" t="s">
        <v>182</v>
      </c>
      <c r="Y62" s="102" t="s">
        <v>183</v>
      </c>
      <c r="Z62" s="324"/>
      <c r="AA62" s="44">
        <v>11.1</v>
      </c>
      <c r="AB62" s="24">
        <v>42</v>
      </c>
      <c r="AC62" s="24">
        <v>34</v>
      </c>
      <c r="AD62" s="24"/>
      <c r="AE62" s="24"/>
      <c r="AF62" s="24"/>
      <c r="AG62" s="24"/>
      <c r="AH62" s="24"/>
      <c r="AI62" s="24"/>
      <c r="AJ62" s="24"/>
      <c r="AL62" s="24"/>
      <c r="AM62" s="24"/>
      <c r="AO62" s="47"/>
      <c r="AP62" s="47"/>
      <c r="AQ62" s="322"/>
    </row>
    <row r="63" spans="1:43" s="20" customFormat="1" ht="49.9" customHeight="1" x14ac:dyDescent="0.25">
      <c r="A63" s="259">
        <v>31</v>
      </c>
      <c r="B63" s="262" t="s">
        <v>185</v>
      </c>
      <c r="C63" s="355"/>
      <c r="D63" s="355"/>
      <c r="E63" s="355"/>
      <c r="F63" s="262" t="s">
        <v>186</v>
      </c>
      <c r="G63" s="262" t="s">
        <v>45</v>
      </c>
      <c r="H63" s="262" t="s">
        <v>187</v>
      </c>
      <c r="I63" s="238" t="s">
        <v>46</v>
      </c>
      <c r="J63" s="241"/>
      <c r="K63" s="346">
        <f>'[1]31. Cho (2001)_Short'!D9</f>
        <v>623.71</v>
      </c>
      <c r="L63" s="346">
        <f>'[1]31. Cho (2001)_Short'!A9</f>
        <v>19.990000000000002</v>
      </c>
      <c r="M63" s="247">
        <v>1597.93</v>
      </c>
      <c r="N63" s="250" t="s">
        <v>47</v>
      </c>
      <c r="O63" s="349">
        <v>0.76200000000000001</v>
      </c>
      <c r="P63" s="232"/>
      <c r="Q63" s="232"/>
      <c r="R63" s="320">
        <v>4</v>
      </c>
      <c r="S63" s="232">
        <f t="shared" si="0"/>
        <v>5.2493438320209975</v>
      </c>
      <c r="T63" s="218">
        <v>21000000</v>
      </c>
      <c r="U63" s="232"/>
      <c r="V63" s="232">
        <v>16549686983.986099</v>
      </c>
      <c r="W63" s="232"/>
      <c r="X63" s="122" t="s">
        <v>188</v>
      </c>
      <c r="Y63" s="123" t="s">
        <v>189</v>
      </c>
      <c r="Z63" s="223">
        <v>2</v>
      </c>
      <c r="AA63" s="19">
        <v>20</v>
      </c>
      <c r="AB63" s="19"/>
      <c r="AC63" s="19"/>
      <c r="AD63" s="19">
        <v>80</v>
      </c>
      <c r="AE63" s="19"/>
      <c r="AF63" s="19"/>
      <c r="AG63" s="19"/>
      <c r="AH63" s="19"/>
      <c r="AI63" s="19"/>
      <c r="AJ63" s="19"/>
      <c r="AK63" s="19">
        <v>13</v>
      </c>
      <c r="AL63" s="223" t="s">
        <v>50</v>
      </c>
      <c r="AM63" s="46"/>
      <c r="AN63" s="19"/>
      <c r="AO63" s="19"/>
      <c r="AP63" s="19"/>
      <c r="AQ63" s="129"/>
    </row>
    <row r="64" spans="1:43" ht="49.9" customHeight="1" thickBot="1" x14ac:dyDescent="0.3">
      <c r="A64" s="260"/>
      <c r="B64" s="321"/>
      <c r="C64" s="321"/>
      <c r="D64" s="321"/>
      <c r="E64" s="321"/>
      <c r="F64" s="321"/>
      <c r="G64" s="321"/>
      <c r="H64" s="263"/>
      <c r="I64" s="239"/>
      <c r="J64" s="242"/>
      <c r="K64" s="347"/>
      <c r="L64" s="347"/>
      <c r="M64" s="248"/>
      <c r="N64" s="251"/>
      <c r="O64" s="350"/>
      <c r="P64" s="233"/>
      <c r="Q64" s="233"/>
      <c r="R64" s="251"/>
      <c r="S64" s="233"/>
      <c r="T64" s="219"/>
      <c r="U64" s="233"/>
      <c r="V64" s="233"/>
      <c r="W64" s="233"/>
      <c r="X64" s="101" t="s">
        <v>190</v>
      </c>
      <c r="Y64" s="102" t="s">
        <v>191</v>
      </c>
      <c r="Z64" s="224"/>
      <c r="AA64" s="24">
        <v>20</v>
      </c>
      <c r="AB64" s="24">
        <v>32</v>
      </c>
      <c r="AD64" s="24"/>
      <c r="AE64" s="24"/>
      <c r="AF64" s="24"/>
      <c r="AG64" s="24"/>
      <c r="AH64" s="24"/>
      <c r="AI64" s="24"/>
      <c r="AJ64" s="24"/>
      <c r="AK64" s="24">
        <v>14</v>
      </c>
      <c r="AL64" s="224"/>
      <c r="AM64" s="47"/>
      <c r="AQ64" s="130"/>
    </row>
    <row r="65" spans="1:43" s="35" customFormat="1" ht="49.9" customHeight="1" thickBot="1" x14ac:dyDescent="0.3">
      <c r="A65" s="261"/>
      <c r="B65" s="322"/>
      <c r="C65" s="322"/>
      <c r="D65" s="322"/>
      <c r="E65" s="322"/>
      <c r="F65" s="322"/>
      <c r="G65" s="322"/>
      <c r="H65" s="264"/>
      <c r="I65" s="240"/>
      <c r="J65" s="243"/>
      <c r="K65" s="348"/>
      <c r="L65" s="348"/>
      <c r="M65" s="249"/>
      <c r="N65" s="252"/>
      <c r="O65" s="351"/>
      <c r="P65" s="234"/>
      <c r="Q65" s="234"/>
      <c r="R65" s="252"/>
      <c r="S65" s="234"/>
      <c r="T65" s="220"/>
      <c r="U65" s="234"/>
      <c r="V65" s="234"/>
      <c r="W65" s="234"/>
      <c r="X65" s="125" t="s">
        <v>192</v>
      </c>
      <c r="Y65" s="126" t="s">
        <v>193</v>
      </c>
      <c r="Z65" s="225"/>
      <c r="AA65" s="34">
        <v>10</v>
      </c>
      <c r="AB65" s="34"/>
      <c r="AC65" s="34"/>
      <c r="AD65" s="34"/>
      <c r="AE65" s="34"/>
      <c r="AF65" s="34"/>
      <c r="AG65" s="34"/>
      <c r="AH65" s="34"/>
      <c r="AI65" s="34"/>
      <c r="AJ65" s="34"/>
      <c r="AK65" s="125" t="s">
        <v>194</v>
      </c>
      <c r="AL65" s="225"/>
      <c r="AM65" s="128"/>
      <c r="AN65" s="34"/>
      <c r="AO65" s="47"/>
      <c r="AP65" s="47"/>
      <c r="AQ65" s="131" t="s">
        <v>195</v>
      </c>
    </row>
    <row r="66" spans="1:43" s="20" customFormat="1" ht="49.9" customHeight="1" x14ac:dyDescent="0.25">
      <c r="A66" s="259">
        <v>32</v>
      </c>
      <c r="B66" s="355" t="s">
        <v>185</v>
      </c>
      <c r="C66" s="355"/>
      <c r="D66" s="355"/>
      <c r="E66" s="355"/>
      <c r="F66" s="262" t="s">
        <v>186</v>
      </c>
      <c r="G66" s="262" t="s">
        <v>45</v>
      </c>
      <c r="H66" s="262" t="s">
        <v>196</v>
      </c>
      <c r="I66" s="238" t="s">
        <v>46</v>
      </c>
      <c r="J66" s="241"/>
      <c r="K66" s="346">
        <f>'[1]32. Cho (2001)_Long'!D17</f>
        <v>978.46900000000005</v>
      </c>
      <c r="L66" s="346">
        <f>'[1]32. Cho (2001)_Long'!A17</f>
        <v>34.96</v>
      </c>
      <c r="M66" s="247">
        <v>1667.78</v>
      </c>
      <c r="N66" s="250" t="s">
        <v>47</v>
      </c>
      <c r="O66" s="349">
        <v>0.76200000000000001</v>
      </c>
      <c r="P66" s="232"/>
      <c r="Q66" s="232"/>
      <c r="R66" s="320">
        <v>4.9000000000000004</v>
      </c>
      <c r="S66" s="232">
        <f t="shared" ref="S66" si="5">R66/O66</f>
        <v>6.4304461942257225</v>
      </c>
      <c r="T66" s="218">
        <v>21000000</v>
      </c>
      <c r="U66" s="232"/>
      <c r="V66" s="232">
        <v>16549686983.986099</v>
      </c>
      <c r="W66" s="232"/>
      <c r="X66" s="122" t="s">
        <v>188</v>
      </c>
      <c r="Y66" s="123" t="s">
        <v>189</v>
      </c>
      <c r="Z66" s="223">
        <v>2</v>
      </c>
      <c r="AA66" s="19">
        <v>20</v>
      </c>
      <c r="AB66" s="19"/>
      <c r="AC66" s="19"/>
      <c r="AD66" s="19">
        <v>80</v>
      </c>
      <c r="AE66" s="19"/>
      <c r="AF66" s="19"/>
      <c r="AG66" s="19"/>
      <c r="AH66" s="19"/>
      <c r="AI66" s="19"/>
      <c r="AJ66" s="19"/>
      <c r="AK66" s="19">
        <v>13</v>
      </c>
      <c r="AL66" s="223" t="s">
        <v>50</v>
      </c>
      <c r="AM66" s="46"/>
      <c r="AN66" s="19"/>
      <c r="AO66" s="19"/>
      <c r="AP66" s="19"/>
      <c r="AQ66" s="129"/>
    </row>
    <row r="67" spans="1:43" ht="49.9" customHeight="1" thickBot="1" x14ac:dyDescent="0.3">
      <c r="A67" s="260"/>
      <c r="B67" s="321"/>
      <c r="C67" s="321"/>
      <c r="D67" s="321"/>
      <c r="E67" s="321"/>
      <c r="F67" s="321"/>
      <c r="G67" s="321"/>
      <c r="H67" s="263"/>
      <c r="I67" s="239"/>
      <c r="J67" s="242"/>
      <c r="K67" s="347"/>
      <c r="L67" s="347"/>
      <c r="M67" s="248"/>
      <c r="N67" s="251"/>
      <c r="O67" s="350"/>
      <c r="P67" s="233"/>
      <c r="Q67" s="233"/>
      <c r="R67" s="251"/>
      <c r="S67" s="233"/>
      <c r="T67" s="219"/>
      <c r="U67" s="233"/>
      <c r="V67" s="233"/>
      <c r="W67" s="233"/>
      <c r="X67" s="101" t="s">
        <v>190</v>
      </c>
      <c r="Y67" s="102" t="s">
        <v>191</v>
      </c>
      <c r="Z67" s="224"/>
      <c r="AA67" s="24">
        <v>20</v>
      </c>
      <c r="AB67" s="24">
        <v>32</v>
      </c>
      <c r="AD67" s="24"/>
      <c r="AE67" s="24"/>
      <c r="AF67" s="24"/>
      <c r="AG67" s="24"/>
      <c r="AH67" s="24"/>
      <c r="AI67" s="24"/>
      <c r="AJ67" s="24"/>
      <c r="AK67" s="24">
        <v>14</v>
      </c>
      <c r="AL67" s="224"/>
      <c r="AM67" s="47"/>
      <c r="AQ67" s="130"/>
    </row>
    <row r="68" spans="1:43" s="35" customFormat="1" ht="49.9" customHeight="1" thickBot="1" x14ac:dyDescent="0.3">
      <c r="A68" s="261"/>
      <c r="B68" s="322"/>
      <c r="C68" s="322"/>
      <c r="D68" s="322"/>
      <c r="E68" s="322"/>
      <c r="F68" s="322"/>
      <c r="G68" s="322"/>
      <c r="H68" s="264"/>
      <c r="I68" s="240"/>
      <c r="J68" s="243"/>
      <c r="K68" s="348"/>
      <c r="L68" s="348"/>
      <c r="M68" s="249"/>
      <c r="N68" s="252"/>
      <c r="O68" s="351"/>
      <c r="P68" s="234"/>
      <c r="Q68" s="234"/>
      <c r="R68" s="252"/>
      <c r="S68" s="234"/>
      <c r="T68" s="220"/>
      <c r="U68" s="234"/>
      <c r="V68" s="234"/>
      <c r="W68" s="234"/>
      <c r="X68" s="125" t="s">
        <v>192</v>
      </c>
      <c r="Y68" s="126" t="s">
        <v>193</v>
      </c>
      <c r="Z68" s="225"/>
      <c r="AA68" s="34">
        <v>10</v>
      </c>
      <c r="AB68" s="34"/>
      <c r="AC68" s="34"/>
      <c r="AD68" s="34"/>
      <c r="AE68" s="34"/>
      <c r="AF68" s="34"/>
      <c r="AG68" s="34"/>
      <c r="AH68" s="34"/>
      <c r="AI68" s="34"/>
      <c r="AJ68" s="34"/>
      <c r="AK68" s="125" t="s">
        <v>194</v>
      </c>
      <c r="AL68" s="225"/>
      <c r="AM68" s="128"/>
      <c r="AN68" s="34"/>
      <c r="AO68" s="47"/>
      <c r="AP68" s="47"/>
      <c r="AQ68" s="131" t="s">
        <v>195</v>
      </c>
    </row>
    <row r="69" spans="1:43" s="20" customFormat="1" ht="60" customHeight="1" x14ac:dyDescent="0.25">
      <c r="A69" s="420">
        <v>33</v>
      </c>
      <c r="B69" s="310" t="s">
        <v>197</v>
      </c>
      <c r="C69" s="429" t="s">
        <v>198</v>
      </c>
      <c r="D69" s="316"/>
      <c r="E69" s="316"/>
      <c r="F69" s="313" t="s">
        <v>199</v>
      </c>
      <c r="G69" s="313" t="s">
        <v>200</v>
      </c>
      <c r="H69" s="238" t="s">
        <v>95</v>
      </c>
      <c r="I69" s="316" t="s">
        <v>64</v>
      </c>
      <c r="J69" s="371"/>
      <c r="K69" s="374">
        <f>'[1]33.Ismael(2010)#1'!$D$31</f>
        <v>151.769802</v>
      </c>
      <c r="L69" s="374">
        <f>'[1]33.Ismael(2010)#1'!$A$31</f>
        <v>24.979842000000001</v>
      </c>
      <c r="M69" s="425">
        <v>156.87</v>
      </c>
      <c r="N69" s="417" t="s">
        <v>201</v>
      </c>
      <c r="O69" s="380">
        <v>0.3</v>
      </c>
      <c r="P69" s="308">
        <v>0.3</v>
      </c>
      <c r="Q69" s="308"/>
      <c r="R69" s="308">
        <v>5</v>
      </c>
      <c r="S69" s="308">
        <f>R69/O69</f>
        <v>16.666666666666668</v>
      </c>
      <c r="T69" s="307"/>
      <c r="U69" s="308"/>
      <c r="V69" s="308"/>
      <c r="W69" s="308"/>
      <c r="X69" s="19" t="s">
        <v>202</v>
      </c>
      <c r="Y69" s="17" t="s">
        <v>203</v>
      </c>
      <c r="Z69" s="447"/>
      <c r="AA69" s="19">
        <v>18.5</v>
      </c>
      <c r="AB69" s="19">
        <v>31</v>
      </c>
      <c r="AC69" s="19"/>
      <c r="AD69" s="19">
        <f>MIN(IF(AG69*0.133&lt;=0,AH69*10,AG69*0.133),AH69*10)</f>
        <v>235</v>
      </c>
      <c r="AE69" s="19"/>
      <c r="AF69" s="19"/>
      <c r="AG69" s="19"/>
      <c r="AH69" s="19">
        <v>23.5</v>
      </c>
      <c r="AI69" s="19"/>
      <c r="AJ69" s="19"/>
      <c r="AK69" s="19"/>
      <c r="AL69" s="19"/>
      <c r="AM69" s="19"/>
      <c r="AN69" s="19"/>
      <c r="AO69" s="19"/>
      <c r="AP69" s="19"/>
      <c r="AQ69" s="265"/>
    </row>
    <row r="70" spans="1:43" s="27" customFormat="1" ht="60" customHeight="1" thickBot="1" x14ac:dyDescent="0.3">
      <c r="A70" s="422"/>
      <c r="B70" s="312"/>
      <c r="C70" s="312"/>
      <c r="D70" s="315"/>
      <c r="E70" s="315"/>
      <c r="F70" s="315"/>
      <c r="G70" s="315"/>
      <c r="H70" s="329"/>
      <c r="I70" s="315"/>
      <c r="J70" s="373"/>
      <c r="K70" s="376"/>
      <c r="L70" s="376"/>
      <c r="M70" s="416"/>
      <c r="N70" s="379"/>
      <c r="O70" s="382"/>
      <c r="P70" s="302"/>
      <c r="Q70" s="302"/>
      <c r="R70" s="302"/>
      <c r="S70" s="302"/>
      <c r="T70" s="306"/>
      <c r="U70" s="302"/>
      <c r="V70" s="302"/>
      <c r="W70" s="302"/>
      <c r="X70" s="12" t="s">
        <v>204</v>
      </c>
      <c r="Y70" s="10" t="s">
        <v>205</v>
      </c>
      <c r="Z70" s="448"/>
      <c r="AA70" s="12">
        <v>18</v>
      </c>
      <c r="AB70" s="12">
        <v>40</v>
      </c>
      <c r="AC70" s="12"/>
      <c r="AD70" s="12">
        <f t="shared" ref="AD70:AD78" si="6">MIN(IF(AG70*0.133&lt;=0,AH70*10,AG70*0.133),AH70*10)</f>
        <v>400</v>
      </c>
      <c r="AE70" s="12"/>
      <c r="AF70" s="12"/>
      <c r="AG70" s="12"/>
      <c r="AH70" s="12">
        <v>40</v>
      </c>
      <c r="AI70" s="12"/>
      <c r="AJ70" s="12"/>
      <c r="AK70" s="12"/>
      <c r="AL70" s="12"/>
      <c r="AM70" s="12"/>
      <c r="AN70" s="12"/>
      <c r="AO70" s="12"/>
      <c r="AP70" s="12"/>
      <c r="AQ70" s="240"/>
    </row>
    <row r="71" spans="1:43" s="20" customFormat="1" ht="60" customHeight="1" x14ac:dyDescent="0.25">
      <c r="A71" s="420">
        <v>34</v>
      </c>
      <c r="B71" s="429" t="s">
        <v>197</v>
      </c>
      <c r="C71" s="429" t="s">
        <v>198</v>
      </c>
      <c r="D71" s="316"/>
      <c r="E71" s="316"/>
      <c r="F71" s="316" t="s">
        <v>199</v>
      </c>
      <c r="G71" s="313" t="s">
        <v>200</v>
      </c>
      <c r="H71" s="238" t="s">
        <v>103</v>
      </c>
      <c r="I71" s="316" t="s">
        <v>64</v>
      </c>
      <c r="J71" s="371"/>
      <c r="K71" s="374">
        <f>'[1]34.Ismael(2010)#2'!D34</f>
        <v>167.25654499999999</v>
      </c>
      <c r="L71" s="374">
        <f>'[1]34.Ismael(2010)#2'!A34</f>
        <v>24.979398</v>
      </c>
      <c r="M71" s="414"/>
      <c r="N71" s="417" t="s">
        <v>201</v>
      </c>
      <c r="O71" s="380">
        <v>0.5</v>
      </c>
      <c r="P71" s="308">
        <v>0.3</v>
      </c>
      <c r="Q71" s="308"/>
      <c r="R71" s="308">
        <v>5</v>
      </c>
      <c r="S71" s="308">
        <f>R71/O71</f>
        <v>10</v>
      </c>
      <c r="T71" s="307"/>
      <c r="U71" s="308"/>
      <c r="V71" s="308"/>
      <c r="W71" s="308"/>
      <c r="X71" s="19" t="s">
        <v>202</v>
      </c>
      <c r="Y71" s="17" t="s">
        <v>203</v>
      </c>
      <c r="Z71" s="447"/>
      <c r="AA71" s="19">
        <v>18.5</v>
      </c>
      <c r="AB71" s="19">
        <v>31</v>
      </c>
      <c r="AC71" s="19"/>
      <c r="AD71" s="19">
        <f t="shared" si="6"/>
        <v>235</v>
      </c>
      <c r="AE71" s="19"/>
      <c r="AF71" s="19"/>
      <c r="AG71" s="19"/>
      <c r="AH71" s="19">
        <v>23.5</v>
      </c>
      <c r="AI71" s="19"/>
      <c r="AJ71" s="19"/>
      <c r="AK71" s="19"/>
      <c r="AL71" s="19"/>
      <c r="AM71" s="19"/>
      <c r="AN71" s="19"/>
      <c r="AO71" s="19"/>
      <c r="AP71" s="19"/>
      <c r="AQ71" s="265"/>
    </row>
    <row r="72" spans="1:43" s="27" customFormat="1" ht="60" customHeight="1" thickBot="1" x14ac:dyDescent="0.3">
      <c r="A72" s="422"/>
      <c r="B72" s="312"/>
      <c r="C72" s="312"/>
      <c r="D72" s="315"/>
      <c r="E72" s="315"/>
      <c r="F72" s="315"/>
      <c r="G72" s="315"/>
      <c r="H72" s="329"/>
      <c r="I72" s="315"/>
      <c r="J72" s="373"/>
      <c r="K72" s="376"/>
      <c r="L72" s="376"/>
      <c r="M72" s="416"/>
      <c r="N72" s="379"/>
      <c r="O72" s="382"/>
      <c r="P72" s="302"/>
      <c r="Q72" s="302"/>
      <c r="R72" s="302"/>
      <c r="S72" s="302"/>
      <c r="T72" s="306"/>
      <c r="U72" s="302"/>
      <c r="V72" s="302"/>
      <c r="W72" s="302"/>
      <c r="X72" s="12" t="s">
        <v>204</v>
      </c>
      <c r="Y72" s="10" t="s">
        <v>205</v>
      </c>
      <c r="Z72" s="448"/>
      <c r="AA72" s="12">
        <v>18</v>
      </c>
      <c r="AB72" s="12">
        <v>40</v>
      </c>
      <c r="AC72" s="12"/>
      <c r="AD72" s="12">
        <f t="shared" si="6"/>
        <v>400</v>
      </c>
      <c r="AE72" s="12"/>
      <c r="AF72" s="12"/>
      <c r="AG72" s="12"/>
      <c r="AH72" s="12">
        <v>40</v>
      </c>
      <c r="AI72" s="12"/>
      <c r="AJ72" s="12"/>
      <c r="AK72" s="12"/>
      <c r="AL72" s="12"/>
      <c r="AM72" s="12"/>
      <c r="AN72" s="12"/>
      <c r="AO72" s="12"/>
      <c r="AP72" s="12"/>
      <c r="AQ72" s="240"/>
    </row>
    <row r="73" spans="1:43" s="20" customFormat="1" ht="60" customHeight="1" x14ac:dyDescent="0.25">
      <c r="A73" s="420">
        <v>35</v>
      </c>
      <c r="B73" s="429" t="s">
        <v>197</v>
      </c>
      <c r="C73" s="429" t="s">
        <v>198</v>
      </c>
      <c r="D73" s="316"/>
      <c r="E73" s="316"/>
      <c r="F73" s="316" t="s">
        <v>199</v>
      </c>
      <c r="G73" s="313" t="s">
        <v>200</v>
      </c>
      <c r="H73" s="238" t="s">
        <v>104</v>
      </c>
      <c r="I73" s="316" t="s">
        <v>64</v>
      </c>
      <c r="J73" s="371"/>
      <c r="K73" s="374">
        <f>'[1]35.Ismael(2010)#3'!D31</f>
        <v>201.76929799999999</v>
      </c>
      <c r="L73" s="374">
        <f>'[1]35.Ismael(2010)#3'!A31</f>
        <v>24.946784999999998</v>
      </c>
      <c r="M73" s="414"/>
      <c r="N73" s="417" t="s">
        <v>201</v>
      </c>
      <c r="O73" s="380">
        <v>0.5</v>
      </c>
      <c r="P73" s="308">
        <v>0.3</v>
      </c>
      <c r="Q73" s="308"/>
      <c r="R73" s="308">
        <v>5</v>
      </c>
      <c r="S73" s="308">
        <f>R73/O73</f>
        <v>10</v>
      </c>
      <c r="T73" s="307"/>
      <c r="U73" s="308"/>
      <c r="V73" s="308"/>
      <c r="W73" s="308"/>
      <c r="X73" s="19" t="s">
        <v>202</v>
      </c>
      <c r="Y73" s="17" t="s">
        <v>203</v>
      </c>
      <c r="Z73" s="447"/>
      <c r="AA73" s="19">
        <v>18.5</v>
      </c>
      <c r="AB73" s="19">
        <v>31</v>
      </c>
      <c r="AC73" s="19"/>
      <c r="AD73" s="19">
        <f t="shared" si="6"/>
        <v>235</v>
      </c>
      <c r="AE73" s="19"/>
      <c r="AF73" s="19"/>
      <c r="AG73" s="19"/>
      <c r="AH73" s="19">
        <v>23.5</v>
      </c>
      <c r="AI73" s="19"/>
      <c r="AJ73" s="19"/>
      <c r="AK73" s="19"/>
      <c r="AL73" s="19"/>
      <c r="AM73" s="19"/>
      <c r="AN73" s="19"/>
      <c r="AO73" s="19"/>
      <c r="AP73" s="19"/>
      <c r="AQ73" s="265"/>
    </row>
    <row r="74" spans="1:43" s="27" customFormat="1" ht="60" customHeight="1" thickBot="1" x14ac:dyDescent="0.3">
      <c r="A74" s="422"/>
      <c r="B74" s="312"/>
      <c r="C74" s="312"/>
      <c r="D74" s="315"/>
      <c r="E74" s="315"/>
      <c r="F74" s="315"/>
      <c r="G74" s="315"/>
      <c r="H74" s="329"/>
      <c r="I74" s="315"/>
      <c r="J74" s="373"/>
      <c r="K74" s="376"/>
      <c r="L74" s="376"/>
      <c r="M74" s="416"/>
      <c r="N74" s="379"/>
      <c r="O74" s="382"/>
      <c r="P74" s="302"/>
      <c r="Q74" s="302"/>
      <c r="R74" s="302"/>
      <c r="S74" s="302"/>
      <c r="T74" s="306"/>
      <c r="U74" s="302"/>
      <c r="V74" s="302"/>
      <c r="W74" s="302"/>
      <c r="X74" s="12" t="s">
        <v>204</v>
      </c>
      <c r="Y74" s="10" t="s">
        <v>205</v>
      </c>
      <c r="Z74" s="448"/>
      <c r="AA74" s="12">
        <v>18</v>
      </c>
      <c r="AB74" s="12">
        <v>40</v>
      </c>
      <c r="AC74" s="12"/>
      <c r="AD74" s="12">
        <f t="shared" si="6"/>
        <v>400</v>
      </c>
      <c r="AE74" s="12"/>
      <c r="AF74" s="12"/>
      <c r="AG74" s="12"/>
      <c r="AH74" s="12">
        <v>40</v>
      </c>
      <c r="AI74" s="12"/>
      <c r="AJ74" s="12"/>
      <c r="AK74" s="12"/>
      <c r="AL74" s="12"/>
      <c r="AM74" s="12"/>
      <c r="AN74" s="12"/>
      <c r="AO74" s="12"/>
      <c r="AP74" s="12"/>
      <c r="AQ74" s="240"/>
    </row>
    <row r="75" spans="1:43" s="20" customFormat="1" ht="60" customHeight="1" x14ac:dyDescent="0.25">
      <c r="A75" s="420">
        <v>36</v>
      </c>
      <c r="B75" s="429" t="s">
        <v>197</v>
      </c>
      <c r="C75" s="429" t="s">
        <v>198</v>
      </c>
      <c r="D75" s="316"/>
      <c r="E75" s="316"/>
      <c r="F75" s="316" t="s">
        <v>199</v>
      </c>
      <c r="G75" s="313" t="s">
        <v>200</v>
      </c>
      <c r="H75" s="238" t="s">
        <v>105</v>
      </c>
      <c r="I75" s="316" t="s">
        <v>64</v>
      </c>
      <c r="J75" s="371"/>
      <c r="K75" s="374">
        <f>'[1]36.Ismael(2010)#4'!$D$37</f>
        <v>240.70711499999999</v>
      </c>
      <c r="L75" s="374">
        <f>'[1]36.Ismael(2010)#4'!$A$37</f>
        <v>24.929856999999998</v>
      </c>
      <c r="M75" s="414"/>
      <c r="N75" s="417" t="s">
        <v>201</v>
      </c>
      <c r="O75" s="380">
        <v>0.5</v>
      </c>
      <c r="P75" s="308">
        <v>0.3</v>
      </c>
      <c r="Q75" s="308"/>
      <c r="R75" s="308">
        <v>5</v>
      </c>
      <c r="S75" s="308">
        <f>R75/O75</f>
        <v>10</v>
      </c>
      <c r="T75" s="307"/>
      <c r="U75" s="308"/>
      <c r="V75" s="308"/>
      <c r="W75" s="308"/>
      <c r="X75" s="19" t="s">
        <v>202</v>
      </c>
      <c r="Y75" s="17" t="s">
        <v>203</v>
      </c>
      <c r="Z75" s="447"/>
      <c r="AA75" s="19">
        <v>18.5</v>
      </c>
      <c r="AB75" s="19">
        <v>31</v>
      </c>
      <c r="AC75" s="19"/>
      <c r="AD75" s="19">
        <f t="shared" si="6"/>
        <v>235</v>
      </c>
      <c r="AE75" s="19"/>
      <c r="AF75" s="19"/>
      <c r="AG75" s="19"/>
      <c r="AH75" s="19">
        <v>23.5</v>
      </c>
      <c r="AI75" s="19"/>
      <c r="AJ75" s="19"/>
      <c r="AK75" s="19"/>
      <c r="AL75" s="19"/>
      <c r="AM75" s="19"/>
      <c r="AN75" s="19"/>
      <c r="AO75" s="19"/>
      <c r="AP75" s="19"/>
      <c r="AQ75" s="265"/>
    </row>
    <row r="76" spans="1:43" s="27" customFormat="1" ht="60" customHeight="1" thickBot="1" x14ac:dyDescent="0.3">
      <c r="A76" s="422"/>
      <c r="B76" s="312"/>
      <c r="C76" s="312"/>
      <c r="D76" s="315"/>
      <c r="E76" s="315"/>
      <c r="F76" s="315"/>
      <c r="G76" s="315"/>
      <c r="H76" s="329"/>
      <c r="I76" s="315"/>
      <c r="J76" s="373"/>
      <c r="K76" s="376"/>
      <c r="L76" s="376"/>
      <c r="M76" s="416"/>
      <c r="N76" s="379"/>
      <c r="O76" s="382"/>
      <c r="P76" s="302"/>
      <c r="Q76" s="302"/>
      <c r="R76" s="302"/>
      <c r="S76" s="302"/>
      <c r="T76" s="306"/>
      <c r="U76" s="302"/>
      <c r="V76" s="302"/>
      <c r="W76" s="302"/>
      <c r="X76" s="12" t="s">
        <v>204</v>
      </c>
      <c r="Y76" s="10" t="s">
        <v>205</v>
      </c>
      <c r="Z76" s="448"/>
      <c r="AA76" s="12">
        <v>18</v>
      </c>
      <c r="AB76" s="12">
        <v>40</v>
      </c>
      <c r="AC76" s="12"/>
      <c r="AD76" s="12">
        <f t="shared" si="6"/>
        <v>400</v>
      </c>
      <c r="AE76" s="12"/>
      <c r="AF76" s="12"/>
      <c r="AG76" s="12"/>
      <c r="AH76" s="12">
        <v>40</v>
      </c>
      <c r="AI76" s="12"/>
      <c r="AJ76" s="12"/>
      <c r="AK76" s="12"/>
      <c r="AL76" s="12"/>
      <c r="AM76" s="12"/>
      <c r="AN76" s="12"/>
      <c r="AO76" s="12"/>
      <c r="AP76" s="12"/>
      <c r="AQ76" s="240"/>
    </row>
    <row r="77" spans="1:43" s="20" customFormat="1" ht="60" customHeight="1" x14ac:dyDescent="0.25">
      <c r="A77" s="420">
        <v>37</v>
      </c>
      <c r="B77" s="429" t="s">
        <v>197</v>
      </c>
      <c r="C77" s="429" t="s">
        <v>198</v>
      </c>
      <c r="D77" s="316"/>
      <c r="E77" s="316"/>
      <c r="F77" s="316" t="s">
        <v>199</v>
      </c>
      <c r="G77" s="313" t="s">
        <v>200</v>
      </c>
      <c r="H77" s="238" t="s">
        <v>206</v>
      </c>
      <c r="I77" s="316" t="s">
        <v>64</v>
      </c>
      <c r="J77" s="371"/>
      <c r="K77" s="374">
        <f>'[1]37.Ismael(2010)#5'!$D$31</f>
        <v>242.47730799999999</v>
      </c>
      <c r="L77" s="374">
        <f>'[1]37.Ismael(2010)#5'!$A$31</f>
        <v>24.945619000000001</v>
      </c>
      <c r="M77" s="414">
        <v>248.78</v>
      </c>
      <c r="N77" s="417" t="s">
        <v>201</v>
      </c>
      <c r="O77" s="380">
        <v>0.5</v>
      </c>
      <c r="P77" s="308">
        <v>0.5</v>
      </c>
      <c r="Q77" s="308"/>
      <c r="R77" s="308">
        <v>5</v>
      </c>
      <c r="S77" s="308">
        <f>R77/O77</f>
        <v>10</v>
      </c>
      <c r="T77" s="307"/>
      <c r="U77" s="308"/>
      <c r="V77" s="308"/>
      <c r="W77" s="308"/>
      <c r="X77" s="19" t="s">
        <v>202</v>
      </c>
      <c r="Y77" s="17" t="s">
        <v>203</v>
      </c>
      <c r="Z77" s="447"/>
      <c r="AA77" s="19">
        <v>18.5</v>
      </c>
      <c r="AB77" s="19">
        <v>31</v>
      </c>
      <c r="AC77" s="19"/>
      <c r="AD77" s="19">
        <f t="shared" si="6"/>
        <v>235</v>
      </c>
      <c r="AE77" s="19"/>
      <c r="AF77" s="19"/>
      <c r="AG77" s="19"/>
      <c r="AH77" s="19">
        <v>23.5</v>
      </c>
      <c r="AI77" s="19"/>
      <c r="AJ77" s="19"/>
      <c r="AK77" s="19"/>
      <c r="AL77" s="19"/>
      <c r="AM77" s="19"/>
      <c r="AN77" s="19"/>
      <c r="AO77" s="19"/>
      <c r="AP77" s="19"/>
      <c r="AQ77" s="265"/>
    </row>
    <row r="78" spans="1:43" s="35" customFormat="1" ht="60" customHeight="1" thickBot="1" x14ac:dyDescent="0.3">
      <c r="A78" s="422"/>
      <c r="B78" s="312"/>
      <c r="C78" s="312"/>
      <c r="D78" s="315"/>
      <c r="E78" s="315"/>
      <c r="F78" s="315"/>
      <c r="G78" s="315"/>
      <c r="H78" s="329"/>
      <c r="I78" s="315"/>
      <c r="J78" s="373"/>
      <c r="K78" s="376"/>
      <c r="L78" s="376"/>
      <c r="M78" s="416"/>
      <c r="N78" s="379"/>
      <c r="O78" s="382"/>
      <c r="P78" s="302"/>
      <c r="Q78" s="302"/>
      <c r="R78" s="302"/>
      <c r="S78" s="302"/>
      <c r="T78" s="306"/>
      <c r="U78" s="302"/>
      <c r="V78" s="302"/>
      <c r="W78" s="302"/>
      <c r="X78" s="34" t="s">
        <v>204</v>
      </c>
      <c r="Y78" s="31" t="s">
        <v>205</v>
      </c>
      <c r="Z78" s="448"/>
      <c r="AA78" s="34">
        <v>18</v>
      </c>
      <c r="AB78" s="34">
        <v>40</v>
      </c>
      <c r="AC78" s="34"/>
      <c r="AD78" s="34">
        <f t="shared" si="6"/>
        <v>400</v>
      </c>
      <c r="AE78" s="34"/>
      <c r="AF78" s="34"/>
      <c r="AG78" s="34"/>
      <c r="AH78" s="34">
        <v>40</v>
      </c>
      <c r="AI78" s="34"/>
      <c r="AJ78" s="34"/>
      <c r="AK78" s="34"/>
      <c r="AL78" s="34"/>
      <c r="AM78" s="34"/>
      <c r="AN78" s="34"/>
      <c r="AO78" s="34"/>
      <c r="AP78" s="34"/>
      <c r="AQ78" s="240"/>
    </row>
    <row r="79" spans="1:43" s="42" customFormat="1" ht="55.9" customHeight="1" x14ac:dyDescent="0.25">
      <c r="A79" s="259">
        <v>38</v>
      </c>
      <c r="B79" s="262" t="s">
        <v>207</v>
      </c>
      <c r="C79" s="265" t="s">
        <v>208</v>
      </c>
      <c r="D79" s="265"/>
      <c r="E79" s="265"/>
      <c r="F79" s="262" t="s">
        <v>209</v>
      </c>
      <c r="G79" s="262" t="s">
        <v>45</v>
      </c>
      <c r="H79" s="238" t="s">
        <v>210</v>
      </c>
      <c r="I79" s="265" t="s">
        <v>64</v>
      </c>
      <c r="J79" s="241"/>
      <c r="K79" s="346">
        <f>'[1]38.Juirnarongrit(2004)0.4m'!B67</f>
        <v>182.23938200000001</v>
      </c>
      <c r="L79" s="346">
        <f>'[1]38.Juirnarongrit(2004)0.4m'!A67</f>
        <v>79.716432999999995</v>
      </c>
      <c r="M79" s="247">
        <v>159.02000000000001</v>
      </c>
      <c r="N79" s="250" t="s">
        <v>47</v>
      </c>
      <c r="O79" s="349">
        <v>0.4</v>
      </c>
      <c r="P79" s="232"/>
      <c r="Q79" s="232"/>
      <c r="R79" s="232">
        <v>4.5</v>
      </c>
      <c r="S79" s="232">
        <f>R79/O79</f>
        <v>11.25</v>
      </c>
      <c r="T79" s="218"/>
      <c r="U79" s="232"/>
      <c r="V79" s="232"/>
      <c r="W79" s="232"/>
      <c r="X79" s="38" t="s">
        <v>211</v>
      </c>
      <c r="Y79" s="37" t="s">
        <v>212</v>
      </c>
      <c r="Z79" s="323" t="s">
        <v>213</v>
      </c>
      <c r="AA79" s="38">
        <v>20</v>
      </c>
      <c r="AB79" s="38">
        <v>42</v>
      </c>
      <c r="AC79" s="38"/>
      <c r="AD79" s="38"/>
      <c r="AE79" s="38"/>
      <c r="AF79" s="38"/>
      <c r="AG79" s="38"/>
      <c r="AH79" s="38"/>
      <c r="AI79" s="38"/>
      <c r="AJ79" s="38"/>
      <c r="AK79" s="38">
        <v>40</v>
      </c>
      <c r="AL79" s="38"/>
      <c r="AM79" s="38"/>
      <c r="AN79" s="38">
        <v>315</v>
      </c>
      <c r="AO79" s="38"/>
      <c r="AP79" s="38"/>
      <c r="AQ79" s="265" t="s">
        <v>214</v>
      </c>
    </row>
    <row r="80" spans="1:43" s="133" customFormat="1" ht="60" customHeight="1" thickBot="1" x14ac:dyDescent="0.3">
      <c r="A80" s="261"/>
      <c r="B80" s="322"/>
      <c r="C80" s="240"/>
      <c r="D80" s="240"/>
      <c r="E80" s="240"/>
      <c r="F80" s="322"/>
      <c r="G80" s="322"/>
      <c r="H80" s="329"/>
      <c r="I80" s="240"/>
      <c r="J80" s="243"/>
      <c r="K80" s="348"/>
      <c r="L80" s="348"/>
      <c r="M80" s="249"/>
      <c r="N80" s="252"/>
      <c r="O80" s="351"/>
      <c r="P80" s="234"/>
      <c r="Q80" s="234"/>
      <c r="R80" s="234"/>
      <c r="S80" s="234"/>
      <c r="T80" s="220"/>
      <c r="U80" s="234"/>
      <c r="V80" s="234"/>
      <c r="W80" s="234"/>
      <c r="X80" s="128" t="s">
        <v>215</v>
      </c>
      <c r="Y80" s="132" t="s">
        <v>212</v>
      </c>
      <c r="Z80" s="325"/>
      <c r="AA80" s="128">
        <v>20</v>
      </c>
      <c r="AB80" s="128">
        <v>45</v>
      </c>
      <c r="AC80" s="128"/>
      <c r="AD80" s="128"/>
      <c r="AE80" s="128"/>
      <c r="AF80" s="128"/>
      <c r="AG80" s="128"/>
      <c r="AH80" s="128"/>
      <c r="AI80" s="128"/>
      <c r="AJ80" s="128"/>
      <c r="AK80" s="128">
        <v>80</v>
      </c>
      <c r="AL80" s="128"/>
      <c r="AM80" s="128"/>
      <c r="AN80" s="128">
        <v>560</v>
      </c>
      <c r="AO80" s="128"/>
      <c r="AP80" s="128"/>
      <c r="AQ80" s="240"/>
    </row>
    <row r="81" spans="1:43" s="20" customFormat="1" ht="60" customHeight="1" x14ac:dyDescent="0.25">
      <c r="A81" s="259">
        <v>39</v>
      </c>
      <c r="B81" s="262" t="s">
        <v>207</v>
      </c>
      <c r="C81" s="265" t="s">
        <v>208</v>
      </c>
      <c r="D81" s="265"/>
      <c r="E81" s="265"/>
      <c r="F81" s="355" t="s">
        <v>209</v>
      </c>
      <c r="G81" s="262" t="s">
        <v>45</v>
      </c>
      <c r="H81" s="238" t="s">
        <v>216</v>
      </c>
      <c r="I81" s="265" t="s">
        <v>64</v>
      </c>
      <c r="J81" s="241"/>
      <c r="K81" s="346">
        <f>'[1]39.Juirnarongrit(2004)0.6m'!B66</f>
        <v>377.85375699999997</v>
      </c>
      <c r="L81" s="346">
        <f>'[1]39.Juirnarongrit(2004)0.6m'!A66</f>
        <v>76.027911000000003</v>
      </c>
      <c r="M81" s="247">
        <v>382.99</v>
      </c>
      <c r="N81" s="250" t="s">
        <v>47</v>
      </c>
      <c r="O81" s="349">
        <v>0.6</v>
      </c>
      <c r="P81" s="232"/>
      <c r="Q81" s="232"/>
      <c r="R81" s="232">
        <v>12</v>
      </c>
      <c r="S81" s="232">
        <f>R81/O81</f>
        <v>20</v>
      </c>
      <c r="T81" s="218"/>
      <c r="U81" s="232"/>
      <c r="V81" s="232"/>
      <c r="W81" s="232"/>
      <c r="X81" s="19" t="s">
        <v>211</v>
      </c>
      <c r="Y81" s="17" t="s">
        <v>212</v>
      </c>
      <c r="Z81" s="323" t="s">
        <v>213</v>
      </c>
      <c r="AA81" s="19">
        <v>20</v>
      </c>
      <c r="AB81" s="19">
        <v>42</v>
      </c>
      <c r="AC81" s="19"/>
      <c r="AD81" s="19"/>
      <c r="AE81" s="19"/>
      <c r="AF81" s="19"/>
      <c r="AG81" s="19"/>
      <c r="AH81" s="19"/>
      <c r="AI81" s="19"/>
      <c r="AJ81" s="19"/>
      <c r="AK81" s="19">
        <v>40</v>
      </c>
      <c r="AL81" s="19"/>
      <c r="AM81" s="19"/>
      <c r="AN81" s="19">
        <v>315</v>
      </c>
      <c r="AO81" s="19"/>
      <c r="AP81" s="19"/>
      <c r="AQ81" s="265" t="s">
        <v>214</v>
      </c>
    </row>
    <row r="82" spans="1:43" s="35" customFormat="1" ht="60" customHeight="1" thickBot="1" x14ac:dyDescent="0.3">
      <c r="A82" s="261"/>
      <c r="B82" s="322"/>
      <c r="C82" s="240"/>
      <c r="D82" s="240"/>
      <c r="E82" s="240"/>
      <c r="F82" s="322"/>
      <c r="G82" s="322"/>
      <c r="H82" s="329"/>
      <c r="I82" s="240"/>
      <c r="J82" s="243"/>
      <c r="K82" s="348"/>
      <c r="L82" s="348"/>
      <c r="M82" s="249"/>
      <c r="N82" s="252"/>
      <c r="O82" s="351"/>
      <c r="P82" s="234"/>
      <c r="Q82" s="234"/>
      <c r="R82" s="234"/>
      <c r="S82" s="234"/>
      <c r="T82" s="220"/>
      <c r="U82" s="234"/>
      <c r="V82" s="234"/>
      <c r="W82" s="234"/>
      <c r="X82" s="128" t="s">
        <v>215</v>
      </c>
      <c r="Y82" s="132" t="s">
        <v>212</v>
      </c>
      <c r="Z82" s="325"/>
      <c r="AA82" s="128">
        <v>20</v>
      </c>
      <c r="AB82" s="128">
        <v>45</v>
      </c>
      <c r="AC82" s="128"/>
      <c r="AD82" s="128"/>
      <c r="AE82" s="128"/>
      <c r="AF82" s="128"/>
      <c r="AG82" s="128"/>
      <c r="AH82" s="128"/>
      <c r="AI82" s="128"/>
      <c r="AJ82" s="128"/>
      <c r="AK82" s="128">
        <v>80</v>
      </c>
      <c r="AL82" s="34"/>
      <c r="AM82" s="34"/>
      <c r="AN82" s="34">
        <v>560</v>
      </c>
      <c r="AO82" s="34"/>
      <c r="AP82" s="34"/>
      <c r="AQ82" s="240"/>
    </row>
    <row r="83" spans="1:43" s="20" customFormat="1" ht="60" customHeight="1" x14ac:dyDescent="0.25">
      <c r="A83" s="259">
        <v>40</v>
      </c>
      <c r="B83" s="355" t="s">
        <v>207</v>
      </c>
      <c r="C83" s="265" t="s">
        <v>208</v>
      </c>
      <c r="D83" s="265"/>
      <c r="E83" s="265"/>
      <c r="F83" s="355" t="s">
        <v>209</v>
      </c>
      <c r="G83" s="262" t="s">
        <v>45</v>
      </c>
      <c r="H83" s="238" t="s">
        <v>217</v>
      </c>
      <c r="I83" s="265" t="s">
        <v>64</v>
      </c>
      <c r="J83" s="241"/>
      <c r="K83" s="346">
        <f>'[1]40.Juirnarongrit(2004)0.9m'!B65</f>
        <v>1172.3076920000001</v>
      </c>
      <c r="L83" s="346">
        <f>'[1]40.Juirnarongrit(2004)0.9m'!A65</f>
        <v>88.974855000000005</v>
      </c>
      <c r="M83" s="247">
        <v>1159.06</v>
      </c>
      <c r="N83" s="250" t="s">
        <v>47</v>
      </c>
      <c r="O83" s="349">
        <v>0.9</v>
      </c>
      <c r="P83" s="232"/>
      <c r="Q83" s="232"/>
      <c r="R83" s="232">
        <v>12</v>
      </c>
      <c r="S83" s="232">
        <f>R83/O83</f>
        <v>13.333333333333332</v>
      </c>
      <c r="T83" s="218"/>
      <c r="U83" s="232"/>
      <c r="V83" s="232"/>
      <c r="W83" s="232"/>
      <c r="X83" s="19" t="s">
        <v>211</v>
      </c>
      <c r="Y83" s="17" t="s">
        <v>212</v>
      </c>
      <c r="Z83" s="323" t="s">
        <v>213</v>
      </c>
      <c r="AA83" s="19">
        <v>20</v>
      </c>
      <c r="AB83" s="19">
        <v>42</v>
      </c>
      <c r="AC83" s="19"/>
      <c r="AD83" s="19"/>
      <c r="AE83" s="19"/>
      <c r="AF83" s="19"/>
      <c r="AG83" s="19"/>
      <c r="AH83" s="19"/>
      <c r="AI83" s="19"/>
      <c r="AJ83" s="19"/>
      <c r="AK83" s="19">
        <v>40</v>
      </c>
      <c r="AL83" s="19"/>
      <c r="AM83" s="19"/>
      <c r="AN83" s="19">
        <v>315</v>
      </c>
      <c r="AO83" s="19"/>
      <c r="AP83" s="19"/>
      <c r="AQ83" s="265" t="s">
        <v>214</v>
      </c>
    </row>
    <row r="84" spans="1:43" s="35" customFormat="1" ht="60" customHeight="1" thickBot="1" x14ac:dyDescent="0.3">
      <c r="A84" s="261"/>
      <c r="B84" s="322"/>
      <c r="C84" s="240"/>
      <c r="D84" s="240"/>
      <c r="E84" s="240"/>
      <c r="F84" s="322"/>
      <c r="G84" s="322"/>
      <c r="H84" s="329"/>
      <c r="I84" s="240"/>
      <c r="J84" s="243"/>
      <c r="K84" s="348"/>
      <c r="L84" s="348"/>
      <c r="M84" s="249"/>
      <c r="N84" s="252"/>
      <c r="O84" s="351"/>
      <c r="P84" s="234"/>
      <c r="Q84" s="234"/>
      <c r="R84" s="234"/>
      <c r="S84" s="234"/>
      <c r="T84" s="220"/>
      <c r="U84" s="234"/>
      <c r="V84" s="234"/>
      <c r="W84" s="234"/>
      <c r="X84" s="128" t="s">
        <v>215</v>
      </c>
      <c r="Y84" s="132" t="s">
        <v>212</v>
      </c>
      <c r="Z84" s="325"/>
      <c r="AA84" s="128">
        <v>20</v>
      </c>
      <c r="AB84" s="128">
        <v>45</v>
      </c>
      <c r="AC84" s="128"/>
      <c r="AD84" s="128"/>
      <c r="AE84" s="128"/>
      <c r="AF84" s="128"/>
      <c r="AG84" s="128"/>
      <c r="AH84" s="128"/>
      <c r="AI84" s="128"/>
      <c r="AJ84" s="128"/>
      <c r="AK84" s="128">
        <v>80</v>
      </c>
      <c r="AL84" s="34"/>
      <c r="AM84" s="34"/>
      <c r="AN84" s="34">
        <v>560</v>
      </c>
      <c r="AO84" s="34"/>
      <c r="AP84" s="34"/>
      <c r="AQ84" s="240"/>
    </row>
    <row r="85" spans="1:43" s="20" customFormat="1" ht="60" customHeight="1" x14ac:dyDescent="0.25">
      <c r="A85" s="259">
        <v>41</v>
      </c>
      <c r="B85" s="355" t="s">
        <v>207</v>
      </c>
      <c r="C85" s="265" t="s">
        <v>208</v>
      </c>
      <c r="D85" s="265"/>
      <c r="E85" s="265"/>
      <c r="F85" s="355" t="s">
        <v>209</v>
      </c>
      <c r="G85" s="262" t="s">
        <v>45</v>
      </c>
      <c r="H85" s="238" t="s">
        <v>218</v>
      </c>
      <c r="I85" s="265" t="s">
        <v>64</v>
      </c>
      <c r="J85" s="241"/>
      <c r="K85" s="346">
        <f>'[1]41.Juirnarongrit(2004)1.2m'!B67</f>
        <v>2339.295963</v>
      </c>
      <c r="L85" s="346">
        <f>'[1]41.Juirnarongrit(2004)1.2m'!A67</f>
        <v>85.464669999999998</v>
      </c>
      <c r="M85" s="247">
        <v>2611.33</v>
      </c>
      <c r="N85" s="250" t="s">
        <v>47</v>
      </c>
      <c r="O85" s="349">
        <v>1.2</v>
      </c>
      <c r="P85" s="232"/>
      <c r="Q85" s="232"/>
      <c r="R85" s="232">
        <v>12</v>
      </c>
      <c r="S85" s="232">
        <f>R85/O85</f>
        <v>10</v>
      </c>
      <c r="T85" s="218"/>
      <c r="U85" s="232"/>
      <c r="V85" s="232"/>
      <c r="W85" s="232"/>
      <c r="X85" s="19" t="s">
        <v>211</v>
      </c>
      <c r="Y85" s="17" t="s">
        <v>212</v>
      </c>
      <c r="Z85" s="323" t="s">
        <v>213</v>
      </c>
      <c r="AA85" s="19">
        <v>20</v>
      </c>
      <c r="AB85" s="19">
        <v>42</v>
      </c>
      <c r="AC85" s="19"/>
      <c r="AD85" s="19"/>
      <c r="AE85" s="19"/>
      <c r="AF85" s="19"/>
      <c r="AG85" s="19"/>
      <c r="AH85" s="19"/>
      <c r="AI85" s="19"/>
      <c r="AJ85" s="19"/>
      <c r="AK85" s="19">
        <v>40</v>
      </c>
      <c r="AL85" s="19"/>
      <c r="AM85" s="19"/>
      <c r="AN85" s="19">
        <v>315</v>
      </c>
      <c r="AO85" s="19"/>
      <c r="AP85" s="19"/>
      <c r="AQ85" s="265" t="s">
        <v>214</v>
      </c>
    </row>
    <row r="86" spans="1:43" s="35" customFormat="1" ht="60" customHeight="1" thickBot="1" x14ac:dyDescent="0.3">
      <c r="A86" s="261"/>
      <c r="B86" s="322"/>
      <c r="C86" s="240"/>
      <c r="D86" s="240"/>
      <c r="E86" s="240"/>
      <c r="F86" s="322"/>
      <c r="G86" s="322"/>
      <c r="H86" s="329"/>
      <c r="I86" s="240"/>
      <c r="J86" s="243"/>
      <c r="K86" s="348"/>
      <c r="L86" s="348"/>
      <c r="M86" s="249"/>
      <c r="N86" s="252"/>
      <c r="O86" s="351"/>
      <c r="P86" s="234"/>
      <c r="Q86" s="234"/>
      <c r="R86" s="234"/>
      <c r="S86" s="234"/>
      <c r="T86" s="220"/>
      <c r="U86" s="234"/>
      <c r="V86" s="234"/>
      <c r="W86" s="234"/>
      <c r="X86" s="128" t="s">
        <v>215</v>
      </c>
      <c r="Y86" s="132" t="s">
        <v>212</v>
      </c>
      <c r="Z86" s="325"/>
      <c r="AA86" s="128">
        <v>20</v>
      </c>
      <c r="AB86" s="128">
        <v>45</v>
      </c>
      <c r="AC86" s="128"/>
      <c r="AD86" s="128"/>
      <c r="AE86" s="128"/>
      <c r="AF86" s="128"/>
      <c r="AG86" s="128"/>
      <c r="AH86" s="128"/>
      <c r="AI86" s="128"/>
      <c r="AJ86" s="128"/>
      <c r="AK86" s="128">
        <v>80</v>
      </c>
      <c r="AL86" s="34"/>
      <c r="AM86" s="34"/>
      <c r="AN86" s="34">
        <v>560</v>
      </c>
      <c r="AO86" s="34"/>
      <c r="AP86" s="34"/>
      <c r="AQ86" s="240"/>
    </row>
    <row r="87" spans="1:43" s="20" customFormat="1" ht="25.15" customHeight="1" x14ac:dyDescent="0.25">
      <c r="A87" s="259">
        <v>42</v>
      </c>
      <c r="B87" s="262" t="s">
        <v>219</v>
      </c>
      <c r="C87" s="262" t="s">
        <v>220</v>
      </c>
      <c r="D87" s="355"/>
      <c r="E87" s="355"/>
      <c r="F87" s="262" t="s">
        <v>78</v>
      </c>
      <c r="G87" s="262" t="s">
        <v>45</v>
      </c>
      <c r="H87" s="262" t="s">
        <v>221</v>
      </c>
      <c r="I87" s="262" t="s">
        <v>64</v>
      </c>
      <c r="J87" s="241"/>
      <c r="K87" s="346">
        <f>'[1]42.Lemnitzer(2010)0.6mFH'!$J$96</f>
        <v>1224.5954064800001</v>
      </c>
      <c r="L87" s="346">
        <f>'[1]42.Lemnitzer(2010)0.6mFH'!$I$96</f>
        <v>76.2</v>
      </c>
      <c r="M87" s="247">
        <v>1180.1400000000001</v>
      </c>
      <c r="N87" s="250" t="s">
        <v>47</v>
      </c>
      <c r="O87" s="349">
        <v>0.61</v>
      </c>
      <c r="P87" s="232"/>
      <c r="Q87" s="232"/>
      <c r="R87" s="232">
        <v>7.5</v>
      </c>
      <c r="S87" s="232">
        <f>R87/O87</f>
        <v>12.295081967213115</v>
      </c>
      <c r="T87" s="218">
        <v>21000000</v>
      </c>
      <c r="U87" s="232">
        <f>V87*10^(-12)</f>
        <v>6.7965613075581799E-3</v>
      </c>
      <c r="V87" s="232">
        <v>6796561307.5581799</v>
      </c>
      <c r="W87" s="218">
        <f>T87*U87</f>
        <v>142727.78745872178</v>
      </c>
      <c r="X87" s="19" t="s">
        <v>222</v>
      </c>
      <c r="Y87" s="17" t="s">
        <v>223</v>
      </c>
      <c r="Z87" s="223"/>
      <c r="AA87" s="19" t="s">
        <v>224</v>
      </c>
      <c r="AB87" s="19">
        <v>28</v>
      </c>
      <c r="AC87" s="19"/>
      <c r="AD87" s="19"/>
      <c r="AE87" s="134"/>
      <c r="AF87" s="134"/>
      <c r="AG87" s="134"/>
      <c r="AH87" s="134"/>
      <c r="AI87" s="134"/>
      <c r="AJ87" s="134"/>
      <c r="AK87" s="19"/>
      <c r="AL87" s="19" t="s">
        <v>225</v>
      </c>
      <c r="AM87" s="38"/>
      <c r="AN87" s="24"/>
      <c r="AO87" s="19"/>
      <c r="AP87" s="19"/>
      <c r="AQ87" s="265"/>
    </row>
    <row r="88" spans="1:43" ht="25.15" customHeight="1" x14ac:dyDescent="0.25">
      <c r="A88" s="260"/>
      <c r="B88" s="321"/>
      <c r="C88" s="321"/>
      <c r="D88" s="321"/>
      <c r="E88" s="321"/>
      <c r="F88" s="321"/>
      <c r="G88" s="321"/>
      <c r="H88" s="263"/>
      <c r="I88" s="321"/>
      <c r="J88" s="242"/>
      <c r="K88" s="347"/>
      <c r="L88" s="347"/>
      <c r="M88" s="248"/>
      <c r="N88" s="251"/>
      <c r="O88" s="350"/>
      <c r="P88" s="233"/>
      <c r="Q88" s="233"/>
      <c r="R88" s="233"/>
      <c r="S88" s="233"/>
      <c r="T88" s="219"/>
      <c r="U88" s="233"/>
      <c r="V88" s="233"/>
      <c r="W88" s="233"/>
      <c r="X88" s="24" t="s">
        <v>226</v>
      </c>
      <c r="Y88" s="102" t="s">
        <v>227</v>
      </c>
      <c r="Z88" s="224"/>
      <c r="AA88" s="24">
        <v>20</v>
      </c>
      <c r="AD88" s="24">
        <v>180</v>
      </c>
      <c r="AQ88" s="239"/>
    </row>
    <row r="89" spans="1:43" ht="25.15" customHeight="1" x14ac:dyDescent="0.25">
      <c r="A89" s="260"/>
      <c r="B89" s="321"/>
      <c r="C89" s="321"/>
      <c r="D89" s="321"/>
      <c r="E89" s="321"/>
      <c r="F89" s="321"/>
      <c r="G89" s="321"/>
      <c r="H89" s="263"/>
      <c r="I89" s="321"/>
      <c r="J89" s="242"/>
      <c r="K89" s="347"/>
      <c r="L89" s="347"/>
      <c r="M89" s="248"/>
      <c r="N89" s="251"/>
      <c r="O89" s="350"/>
      <c r="P89" s="233"/>
      <c r="Q89" s="233"/>
      <c r="R89" s="233"/>
      <c r="S89" s="233"/>
      <c r="T89" s="219"/>
      <c r="U89" s="233"/>
      <c r="V89" s="233"/>
      <c r="W89" s="233"/>
      <c r="X89" s="24" t="s">
        <v>228</v>
      </c>
      <c r="Y89" s="102" t="s">
        <v>229</v>
      </c>
      <c r="Z89" s="224"/>
      <c r="AA89" s="24">
        <v>20</v>
      </c>
      <c r="AB89" s="24">
        <v>30</v>
      </c>
      <c r="AD89" s="24"/>
      <c r="AQ89" s="239"/>
    </row>
    <row r="90" spans="1:43" ht="25.15" customHeight="1" x14ac:dyDescent="0.25">
      <c r="A90" s="260"/>
      <c r="B90" s="321"/>
      <c r="C90" s="321"/>
      <c r="D90" s="321"/>
      <c r="E90" s="321"/>
      <c r="F90" s="321"/>
      <c r="G90" s="321"/>
      <c r="H90" s="263"/>
      <c r="I90" s="321"/>
      <c r="J90" s="242"/>
      <c r="K90" s="347"/>
      <c r="L90" s="347"/>
      <c r="M90" s="248"/>
      <c r="N90" s="251"/>
      <c r="O90" s="350"/>
      <c r="P90" s="233"/>
      <c r="Q90" s="233"/>
      <c r="R90" s="233"/>
      <c r="S90" s="233"/>
      <c r="T90" s="219"/>
      <c r="U90" s="233"/>
      <c r="V90" s="233"/>
      <c r="W90" s="233"/>
      <c r="X90" s="24" t="s">
        <v>230</v>
      </c>
      <c r="Y90" s="22" t="s">
        <v>227</v>
      </c>
      <c r="Z90" s="224"/>
      <c r="AA90" s="24">
        <v>20</v>
      </c>
      <c r="AD90" s="24">
        <v>180</v>
      </c>
      <c r="AQ90" s="239"/>
    </row>
    <row r="91" spans="1:43" s="35" customFormat="1" ht="25.15" customHeight="1" thickBot="1" x14ac:dyDescent="0.3">
      <c r="A91" s="261"/>
      <c r="B91" s="322"/>
      <c r="C91" s="322"/>
      <c r="D91" s="322"/>
      <c r="E91" s="322"/>
      <c r="F91" s="322"/>
      <c r="G91" s="322"/>
      <c r="H91" s="264"/>
      <c r="I91" s="322"/>
      <c r="J91" s="243"/>
      <c r="K91" s="348"/>
      <c r="L91" s="348"/>
      <c r="M91" s="249"/>
      <c r="N91" s="252"/>
      <c r="O91" s="351"/>
      <c r="P91" s="234"/>
      <c r="Q91" s="234"/>
      <c r="R91" s="234"/>
      <c r="S91" s="234"/>
      <c r="T91" s="220"/>
      <c r="U91" s="234"/>
      <c r="V91" s="234"/>
      <c r="W91" s="234"/>
      <c r="X91" s="34" t="s">
        <v>231</v>
      </c>
      <c r="Y91" s="31" t="s">
        <v>88</v>
      </c>
      <c r="Z91" s="225"/>
      <c r="AA91" s="34">
        <v>20</v>
      </c>
      <c r="AB91" s="34">
        <v>33</v>
      </c>
      <c r="AC91" s="34"/>
      <c r="AD91" s="34"/>
      <c r="AE91" s="135"/>
      <c r="AF91" s="135"/>
      <c r="AG91" s="135"/>
      <c r="AH91" s="135"/>
      <c r="AI91" s="135"/>
      <c r="AJ91" s="135"/>
      <c r="AK91" s="34"/>
      <c r="AL91" s="135"/>
      <c r="AM91" s="135"/>
      <c r="AN91" s="34"/>
      <c r="AO91" s="34"/>
      <c r="AP91" s="34"/>
      <c r="AQ91" s="240"/>
    </row>
    <row r="92" spans="1:43" s="20" customFormat="1" ht="25.15" customHeight="1" x14ac:dyDescent="0.25">
      <c r="A92" s="259">
        <v>43</v>
      </c>
      <c r="B92" s="262" t="s">
        <v>219</v>
      </c>
      <c r="C92" s="262" t="s">
        <v>220</v>
      </c>
      <c r="D92" s="355"/>
      <c r="E92" s="355"/>
      <c r="F92" s="262" t="s">
        <v>78</v>
      </c>
      <c r="G92" s="262" t="s">
        <v>45</v>
      </c>
      <c r="H92" s="262" t="s">
        <v>232</v>
      </c>
      <c r="I92" s="262" t="s">
        <v>64</v>
      </c>
      <c r="J92" s="241"/>
      <c r="K92" s="346">
        <f>107</f>
        <v>107</v>
      </c>
      <c r="L92" s="346">
        <f>146</f>
        <v>146</v>
      </c>
      <c r="M92" s="247">
        <v>59.51</v>
      </c>
      <c r="N92" s="250" t="s">
        <v>47</v>
      </c>
      <c r="O92" s="349">
        <v>0.61</v>
      </c>
      <c r="P92" s="232"/>
      <c r="Q92" s="232"/>
      <c r="R92" s="232">
        <v>7.5</v>
      </c>
      <c r="S92" s="232">
        <f>R92/O92</f>
        <v>12.295081967213115</v>
      </c>
      <c r="T92" s="218">
        <v>21000000</v>
      </c>
      <c r="U92" s="232">
        <f>V92*10^(-12)</f>
        <v>6.7965613085581794E-3</v>
      </c>
      <c r="V92" s="232">
        <v>6796561308.5581799</v>
      </c>
      <c r="W92" s="218">
        <f>T92*U92</f>
        <v>142727.78747972177</v>
      </c>
      <c r="X92" s="19" t="s">
        <v>222</v>
      </c>
      <c r="Y92" s="17" t="s">
        <v>223</v>
      </c>
      <c r="Z92" s="223"/>
      <c r="AA92" s="19" t="s">
        <v>224</v>
      </c>
      <c r="AB92" s="19">
        <v>28</v>
      </c>
      <c r="AC92" s="19"/>
      <c r="AD92" s="19"/>
      <c r="AE92" s="134"/>
      <c r="AF92" s="134"/>
      <c r="AG92" s="134"/>
      <c r="AH92" s="134"/>
      <c r="AI92" s="134"/>
      <c r="AJ92" s="134"/>
      <c r="AK92" s="19"/>
      <c r="AL92" s="134"/>
      <c r="AM92" s="134"/>
      <c r="AN92" s="19"/>
      <c r="AO92" s="19"/>
      <c r="AP92" s="19"/>
      <c r="AQ92" s="265"/>
    </row>
    <row r="93" spans="1:43" ht="25.15" customHeight="1" x14ac:dyDescent="0.25">
      <c r="A93" s="260"/>
      <c r="B93" s="321"/>
      <c r="C93" s="321"/>
      <c r="D93" s="321"/>
      <c r="E93" s="321"/>
      <c r="F93" s="321"/>
      <c r="G93" s="321"/>
      <c r="H93" s="263"/>
      <c r="I93" s="321"/>
      <c r="J93" s="242"/>
      <c r="K93" s="347"/>
      <c r="L93" s="347"/>
      <c r="M93" s="248"/>
      <c r="N93" s="251"/>
      <c r="O93" s="350"/>
      <c r="P93" s="233"/>
      <c r="Q93" s="233"/>
      <c r="R93" s="233"/>
      <c r="S93" s="233"/>
      <c r="T93" s="219"/>
      <c r="U93" s="233"/>
      <c r="V93" s="233"/>
      <c r="W93" s="233"/>
      <c r="X93" s="24" t="s">
        <v>226</v>
      </c>
      <c r="Y93" s="102" t="s">
        <v>227</v>
      </c>
      <c r="Z93" s="224"/>
      <c r="AA93" s="101" t="s">
        <v>224</v>
      </c>
      <c r="AD93" s="24">
        <v>180</v>
      </c>
      <c r="AQ93" s="239"/>
    </row>
    <row r="94" spans="1:43" ht="25.15" customHeight="1" x14ac:dyDescent="0.25">
      <c r="A94" s="260"/>
      <c r="B94" s="321"/>
      <c r="C94" s="321"/>
      <c r="D94" s="321"/>
      <c r="E94" s="321"/>
      <c r="F94" s="321"/>
      <c r="G94" s="321"/>
      <c r="H94" s="263"/>
      <c r="I94" s="321"/>
      <c r="J94" s="242"/>
      <c r="K94" s="347"/>
      <c r="L94" s="347"/>
      <c r="M94" s="248"/>
      <c r="N94" s="251"/>
      <c r="O94" s="350"/>
      <c r="P94" s="233"/>
      <c r="Q94" s="233"/>
      <c r="R94" s="233"/>
      <c r="S94" s="233"/>
      <c r="T94" s="219"/>
      <c r="U94" s="233"/>
      <c r="V94" s="233"/>
      <c r="W94" s="233"/>
      <c r="X94" s="24" t="s">
        <v>228</v>
      </c>
      <c r="Y94" s="102" t="s">
        <v>229</v>
      </c>
      <c r="Z94" s="224"/>
      <c r="AA94" s="101" t="s">
        <v>224</v>
      </c>
      <c r="AB94" s="24">
        <v>30</v>
      </c>
      <c r="AD94" s="24"/>
      <c r="AQ94" s="239"/>
    </row>
    <row r="95" spans="1:43" ht="25.15" customHeight="1" x14ac:dyDescent="0.25">
      <c r="A95" s="260"/>
      <c r="B95" s="321"/>
      <c r="C95" s="321"/>
      <c r="D95" s="321"/>
      <c r="E95" s="321"/>
      <c r="F95" s="321"/>
      <c r="G95" s="321"/>
      <c r="H95" s="263"/>
      <c r="I95" s="321"/>
      <c r="J95" s="242"/>
      <c r="K95" s="347"/>
      <c r="L95" s="347"/>
      <c r="M95" s="248"/>
      <c r="N95" s="251"/>
      <c r="O95" s="350"/>
      <c r="P95" s="233"/>
      <c r="Q95" s="233"/>
      <c r="R95" s="233"/>
      <c r="S95" s="233"/>
      <c r="T95" s="219"/>
      <c r="U95" s="233"/>
      <c r="V95" s="233"/>
      <c r="W95" s="233"/>
      <c r="X95" s="24" t="s">
        <v>230</v>
      </c>
      <c r="Y95" s="22" t="s">
        <v>227</v>
      </c>
      <c r="Z95" s="224"/>
      <c r="AA95" s="101" t="s">
        <v>224</v>
      </c>
      <c r="AD95" s="24">
        <v>180</v>
      </c>
      <c r="AQ95" s="239"/>
    </row>
    <row r="96" spans="1:43" s="35" customFormat="1" ht="25.15" customHeight="1" thickBot="1" x14ac:dyDescent="0.3">
      <c r="A96" s="261"/>
      <c r="B96" s="322"/>
      <c r="C96" s="322"/>
      <c r="D96" s="322"/>
      <c r="E96" s="322"/>
      <c r="F96" s="322"/>
      <c r="G96" s="322"/>
      <c r="H96" s="264"/>
      <c r="I96" s="322"/>
      <c r="J96" s="243"/>
      <c r="K96" s="348"/>
      <c r="L96" s="348"/>
      <c r="M96" s="249"/>
      <c r="N96" s="252"/>
      <c r="O96" s="351"/>
      <c r="P96" s="234"/>
      <c r="Q96" s="234"/>
      <c r="R96" s="234"/>
      <c r="S96" s="234"/>
      <c r="T96" s="220"/>
      <c r="U96" s="234"/>
      <c r="V96" s="234"/>
      <c r="W96" s="234"/>
      <c r="X96" s="34" t="s">
        <v>231</v>
      </c>
      <c r="Y96" s="31" t="s">
        <v>88</v>
      </c>
      <c r="Z96" s="225"/>
      <c r="AA96" s="125" t="s">
        <v>224</v>
      </c>
      <c r="AB96" s="34">
        <v>33</v>
      </c>
      <c r="AC96" s="34"/>
      <c r="AD96" s="34"/>
      <c r="AE96" s="135"/>
      <c r="AF96" s="135"/>
      <c r="AG96" s="135"/>
      <c r="AH96" s="135"/>
      <c r="AI96" s="135"/>
      <c r="AJ96" s="135"/>
      <c r="AK96" s="34"/>
      <c r="AL96" s="135"/>
      <c r="AM96" s="135"/>
      <c r="AN96" s="34"/>
      <c r="AO96" s="34"/>
      <c r="AP96" s="34"/>
      <c r="AQ96" s="240"/>
    </row>
    <row r="97" spans="1:43" s="20" customFormat="1" ht="40.15" customHeight="1" x14ac:dyDescent="0.25">
      <c r="A97" s="352">
        <v>44</v>
      </c>
      <c r="B97" s="262" t="s">
        <v>233</v>
      </c>
      <c r="C97" s="238" t="s">
        <v>234</v>
      </c>
      <c r="D97" s="265"/>
      <c r="E97" s="265"/>
      <c r="F97" s="262" t="s">
        <v>235</v>
      </c>
      <c r="G97" s="262" t="s">
        <v>45</v>
      </c>
      <c r="H97" s="238" t="s">
        <v>236</v>
      </c>
      <c r="I97" s="238" t="s">
        <v>64</v>
      </c>
      <c r="J97" s="241"/>
      <c r="K97" s="346">
        <f>'[1]44.Lutenegger(1993)0.51x1.52'!$D$13</f>
        <v>72.05</v>
      </c>
      <c r="L97" s="346">
        <f>'[1]44.Lutenegger(1993)0.51x1.52'!$A$13</f>
        <v>55.109000000000002</v>
      </c>
      <c r="M97" s="247">
        <v>68.900000000000006</v>
      </c>
      <c r="N97" s="250" t="s">
        <v>47</v>
      </c>
      <c r="O97" s="349">
        <v>0.51</v>
      </c>
      <c r="P97" s="232"/>
      <c r="Q97" s="232"/>
      <c r="R97" s="232">
        <v>1.52</v>
      </c>
      <c r="S97" s="232">
        <f>R97/O97</f>
        <v>2.9803921568627452</v>
      </c>
      <c r="T97" s="218">
        <v>21000000</v>
      </c>
      <c r="U97" s="232">
        <f>V97*10^(-12)</f>
        <v>3.3208602752591099E-3</v>
      </c>
      <c r="V97" s="232">
        <v>3320860275.25911</v>
      </c>
      <c r="W97" s="218">
        <f>T97*U97</f>
        <v>69738.065780441306</v>
      </c>
      <c r="X97" s="122" t="s">
        <v>237</v>
      </c>
      <c r="Y97" s="17" t="s">
        <v>238</v>
      </c>
      <c r="Z97" s="223">
        <v>2</v>
      </c>
      <c r="AA97" s="122" t="s">
        <v>224</v>
      </c>
      <c r="AB97" s="19">
        <v>32</v>
      </c>
      <c r="AC97" s="19"/>
      <c r="AD97" s="19"/>
      <c r="AE97" s="19"/>
      <c r="AF97" s="19"/>
      <c r="AG97" s="19"/>
      <c r="AH97" s="19"/>
      <c r="AI97" s="19"/>
      <c r="AJ97" s="19"/>
      <c r="AK97" s="19"/>
      <c r="AL97" s="223" t="s">
        <v>50</v>
      </c>
      <c r="AM97" s="46"/>
      <c r="AN97" s="19"/>
      <c r="AO97" s="19"/>
      <c r="AP97" s="19"/>
      <c r="AQ97" s="265"/>
    </row>
    <row r="98" spans="1:43" ht="40.15" customHeight="1" x14ac:dyDescent="0.25">
      <c r="A98" s="353"/>
      <c r="B98" s="321"/>
      <c r="C98" s="239"/>
      <c r="D98" s="239"/>
      <c r="E98" s="239"/>
      <c r="F98" s="239"/>
      <c r="G98" s="239"/>
      <c r="H98" s="328"/>
      <c r="I98" s="239"/>
      <c r="J98" s="242"/>
      <c r="K98" s="347"/>
      <c r="L98" s="347"/>
      <c r="M98" s="248"/>
      <c r="N98" s="251"/>
      <c r="O98" s="350"/>
      <c r="P98" s="233"/>
      <c r="Q98" s="233"/>
      <c r="R98" s="233"/>
      <c r="S98" s="233"/>
      <c r="T98" s="219"/>
      <c r="U98" s="233"/>
      <c r="V98" s="233"/>
      <c r="W98" s="233"/>
      <c r="X98" s="101" t="s">
        <v>239</v>
      </c>
      <c r="Y98" s="22" t="s">
        <v>240</v>
      </c>
      <c r="Z98" s="224"/>
      <c r="AA98" s="101" t="s">
        <v>224</v>
      </c>
      <c r="AD98" s="24">
        <v>90</v>
      </c>
      <c r="AE98" s="24"/>
      <c r="AF98" s="24"/>
      <c r="AG98" s="24"/>
      <c r="AH98" s="24"/>
      <c r="AI98" s="24"/>
      <c r="AJ98" s="24"/>
      <c r="AL98" s="224"/>
      <c r="AM98" s="47"/>
      <c r="AQ98" s="239"/>
    </row>
    <row r="99" spans="1:43" s="35" customFormat="1" ht="40.15" customHeight="1" thickBot="1" x14ac:dyDescent="0.3">
      <c r="A99" s="354"/>
      <c r="B99" s="322"/>
      <c r="C99" s="240"/>
      <c r="D99" s="240"/>
      <c r="E99" s="240"/>
      <c r="F99" s="240"/>
      <c r="G99" s="240"/>
      <c r="H99" s="329"/>
      <c r="I99" s="240"/>
      <c r="J99" s="243"/>
      <c r="K99" s="348"/>
      <c r="L99" s="348"/>
      <c r="M99" s="249"/>
      <c r="N99" s="252"/>
      <c r="O99" s="351"/>
      <c r="P99" s="234"/>
      <c r="Q99" s="234"/>
      <c r="R99" s="234"/>
      <c r="S99" s="234"/>
      <c r="T99" s="220"/>
      <c r="U99" s="234"/>
      <c r="V99" s="234"/>
      <c r="W99" s="234"/>
      <c r="X99" s="125" t="s">
        <v>241</v>
      </c>
      <c r="Y99" s="31" t="s">
        <v>242</v>
      </c>
      <c r="Z99" s="225"/>
      <c r="AA99" s="125" t="s">
        <v>224</v>
      </c>
      <c r="AB99" s="34"/>
      <c r="AC99" s="34"/>
      <c r="AD99" s="34">
        <v>70</v>
      </c>
      <c r="AE99" s="34"/>
      <c r="AF99" s="34"/>
      <c r="AG99" s="34"/>
      <c r="AH99" s="34"/>
      <c r="AI99" s="34"/>
      <c r="AJ99" s="34"/>
      <c r="AK99" s="34"/>
      <c r="AL99" s="225"/>
      <c r="AM99" s="128"/>
      <c r="AN99" s="34"/>
      <c r="AO99" s="34"/>
      <c r="AP99" s="34"/>
      <c r="AQ99" s="240"/>
    </row>
    <row r="100" spans="1:43" s="20" customFormat="1" ht="40.15" customHeight="1" x14ac:dyDescent="0.25">
      <c r="A100" s="352">
        <v>45</v>
      </c>
      <c r="B100" s="262" t="s">
        <v>233</v>
      </c>
      <c r="C100" s="238" t="s">
        <v>234</v>
      </c>
      <c r="D100" s="265"/>
      <c r="E100" s="265"/>
      <c r="F100" s="262" t="s">
        <v>235</v>
      </c>
      <c r="G100" s="262" t="s">
        <v>45</v>
      </c>
      <c r="H100" s="238" t="s">
        <v>243</v>
      </c>
      <c r="I100" s="238" t="s">
        <v>64</v>
      </c>
      <c r="J100" s="241"/>
      <c r="K100" s="346">
        <f>'[1]45.Lutenegger(1993)0.51x2.44'!$D$14</f>
        <v>72.34</v>
      </c>
      <c r="L100" s="346">
        <f>'[1]45.Lutenegger(1993)0.51x2.44'!$A$14</f>
        <v>12.234</v>
      </c>
      <c r="M100" s="299" t="s">
        <v>244</v>
      </c>
      <c r="N100" s="250" t="s">
        <v>47</v>
      </c>
      <c r="O100" s="349">
        <v>0.51</v>
      </c>
      <c r="P100" s="232"/>
      <c r="Q100" s="232"/>
      <c r="R100" s="232">
        <v>2.44</v>
      </c>
      <c r="S100" s="232">
        <f>R100/O100</f>
        <v>4.784313725490196</v>
      </c>
      <c r="T100" s="218">
        <v>21000000</v>
      </c>
      <c r="U100" s="232">
        <f>V100*10^(-12)</f>
        <v>3.3208602752591099E-3</v>
      </c>
      <c r="V100" s="232">
        <v>3320860275.25911</v>
      </c>
      <c r="W100" s="218">
        <f>T100*U100</f>
        <v>69738.065780441306</v>
      </c>
      <c r="X100" s="122" t="s">
        <v>237</v>
      </c>
      <c r="Y100" s="17" t="s">
        <v>238</v>
      </c>
      <c r="Z100" s="223">
        <v>2</v>
      </c>
      <c r="AA100" s="122" t="s">
        <v>224</v>
      </c>
      <c r="AB100" s="19">
        <v>32</v>
      </c>
      <c r="AC100" s="19"/>
      <c r="AD100" s="19"/>
      <c r="AE100" s="19"/>
      <c r="AF100" s="19"/>
      <c r="AG100" s="19"/>
      <c r="AH100" s="19"/>
      <c r="AI100" s="19"/>
      <c r="AJ100" s="19"/>
      <c r="AK100" s="19"/>
      <c r="AL100" s="223" t="s">
        <v>50</v>
      </c>
      <c r="AM100" s="46"/>
      <c r="AN100" s="19"/>
      <c r="AO100" s="19"/>
      <c r="AP100" s="19"/>
      <c r="AQ100" s="265"/>
    </row>
    <row r="101" spans="1:43" ht="40.15" customHeight="1" x14ac:dyDescent="0.25">
      <c r="A101" s="353"/>
      <c r="B101" s="321"/>
      <c r="C101" s="239"/>
      <c r="D101" s="239"/>
      <c r="E101" s="239"/>
      <c r="F101" s="239"/>
      <c r="G101" s="239"/>
      <c r="H101" s="328"/>
      <c r="I101" s="239"/>
      <c r="J101" s="242"/>
      <c r="K101" s="347"/>
      <c r="L101" s="347"/>
      <c r="M101" s="248"/>
      <c r="N101" s="251"/>
      <c r="O101" s="350"/>
      <c r="P101" s="233"/>
      <c r="Q101" s="233"/>
      <c r="R101" s="233"/>
      <c r="S101" s="233"/>
      <c r="T101" s="219"/>
      <c r="U101" s="233"/>
      <c r="V101" s="233"/>
      <c r="W101" s="233"/>
      <c r="X101" s="101" t="s">
        <v>239</v>
      </c>
      <c r="Y101" s="22" t="s">
        <v>240</v>
      </c>
      <c r="Z101" s="224"/>
      <c r="AA101" s="101" t="s">
        <v>224</v>
      </c>
      <c r="AD101" s="24">
        <v>90</v>
      </c>
      <c r="AE101" s="24"/>
      <c r="AF101" s="24"/>
      <c r="AG101" s="24"/>
      <c r="AH101" s="24"/>
      <c r="AI101" s="24"/>
      <c r="AJ101" s="24"/>
      <c r="AL101" s="224"/>
      <c r="AM101" s="47"/>
      <c r="AQ101" s="239"/>
    </row>
    <row r="102" spans="1:43" s="35" customFormat="1" ht="40.15" customHeight="1" thickBot="1" x14ac:dyDescent="0.3">
      <c r="A102" s="354"/>
      <c r="B102" s="322"/>
      <c r="C102" s="240"/>
      <c r="D102" s="240"/>
      <c r="E102" s="240"/>
      <c r="F102" s="240"/>
      <c r="G102" s="240"/>
      <c r="H102" s="329"/>
      <c r="I102" s="240"/>
      <c r="J102" s="243"/>
      <c r="K102" s="348"/>
      <c r="L102" s="348"/>
      <c r="M102" s="249"/>
      <c r="N102" s="252"/>
      <c r="O102" s="351"/>
      <c r="P102" s="234"/>
      <c r="Q102" s="234"/>
      <c r="R102" s="234"/>
      <c r="S102" s="234"/>
      <c r="T102" s="220"/>
      <c r="U102" s="234"/>
      <c r="V102" s="234"/>
      <c r="W102" s="234"/>
      <c r="X102" s="125" t="s">
        <v>241</v>
      </c>
      <c r="Y102" s="31" t="s">
        <v>242</v>
      </c>
      <c r="Z102" s="225"/>
      <c r="AA102" s="125" t="s">
        <v>224</v>
      </c>
      <c r="AB102" s="34"/>
      <c r="AC102" s="34"/>
      <c r="AD102" s="34">
        <v>70</v>
      </c>
      <c r="AE102" s="34"/>
      <c r="AF102" s="34"/>
      <c r="AG102" s="34"/>
      <c r="AH102" s="34"/>
      <c r="AI102" s="34"/>
      <c r="AJ102" s="34"/>
      <c r="AK102" s="34"/>
      <c r="AL102" s="225"/>
      <c r="AM102" s="128"/>
      <c r="AN102" s="34"/>
      <c r="AO102" s="34"/>
      <c r="AP102" s="34"/>
      <c r="AQ102" s="240"/>
    </row>
    <row r="103" spans="1:43" s="20" customFormat="1" ht="40.15" customHeight="1" x14ac:dyDescent="0.25">
      <c r="A103" s="352">
        <v>46</v>
      </c>
      <c r="B103" s="262" t="s">
        <v>233</v>
      </c>
      <c r="C103" s="238" t="s">
        <v>234</v>
      </c>
      <c r="D103" s="265"/>
      <c r="E103" s="265"/>
      <c r="F103" s="262" t="s">
        <v>235</v>
      </c>
      <c r="G103" s="262" t="s">
        <v>45</v>
      </c>
      <c r="H103" s="238" t="s">
        <v>245</v>
      </c>
      <c r="I103" s="238" t="s">
        <v>64</v>
      </c>
      <c r="J103" s="241"/>
      <c r="K103" s="346">
        <f>'[1]46.Lutenegger(1993)0.61x1.52'!$D$13</f>
        <v>61.143000000000001</v>
      </c>
      <c r="L103" s="346">
        <f>'[1]46.Lutenegger(1993)0.61x1.52'!$A$13</f>
        <v>43.777999999999999</v>
      </c>
      <c r="M103" s="247">
        <v>65.989999999999995</v>
      </c>
      <c r="N103" s="250" t="s">
        <v>47</v>
      </c>
      <c r="O103" s="349">
        <v>0.61</v>
      </c>
      <c r="P103" s="232"/>
      <c r="Q103" s="232"/>
      <c r="R103" s="232">
        <v>1.52</v>
      </c>
      <c r="S103" s="232">
        <f>R103/O103</f>
        <v>2.4918032786885247</v>
      </c>
      <c r="T103" s="218">
        <v>21000000</v>
      </c>
      <c r="U103" s="232">
        <f>V103*10^(-12)</f>
        <v>6.7965613075581799E-3</v>
      </c>
      <c r="V103" s="232">
        <v>6796561307.5581799</v>
      </c>
      <c r="W103" s="218">
        <f>T103*U103</f>
        <v>142727.78745872178</v>
      </c>
      <c r="X103" s="122" t="s">
        <v>237</v>
      </c>
      <c r="Y103" s="17" t="s">
        <v>238</v>
      </c>
      <c r="Z103" s="223">
        <v>2</v>
      </c>
      <c r="AA103" s="122" t="s">
        <v>224</v>
      </c>
      <c r="AB103" s="19">
        <v>32</v>
      </c>
      <c r="AC103" s="19"/>
      <c r="AD103" s="19"/>
      <c r="AE103" s="19"/>
      <c r="AF103" s="19"/>
      <c r="AG103" s="19"/>
      <c r="AH103" s="19"/>
      <c r="AI103" s="19"/>
      <c r="AJ103" s="19"/>
      <c r="AK103" s="19"/>
      <c r="AL103" s="223" t="s">
        <v>50</v>
      </c>
      <c r="AM103" s="46"/>
      <c r="AN103" s="19"/>
      <c r="AO103" s="19"/>
      <c r="AP103" s="19"/>
      <c r="AQ103" s="265"/>
    </row>
    <row r="104" spans="1:43" ht="40.15" customHeight="1" x14ac:dyDescent="0.25">
      <c r="A104" s="353"/>
      <c r="B104" s="321"/>
      <c r="C104" s="239"/>
      <c r="D104" s="239"/>
      <c r="E104" s="239"/>
      <c r="F104" s="239"/>
      <c r="G104" s="239"/>
      <c r="H104" s="328"/>
      <c r="I104" s="239"/>
      <c r="J104" s="242"/>
      <c r="K104" s="347"/>
      <c r="L104" s="347"/>
      <c r="M104" s="248"/>
      <c r="N104" s="251"/>
      <c r="O104" s="350"/>
      <c r="P104" s="233"/>
      <c r="Q104" s="233"/>
      <c r="R104" s="233"/>
      <c r="S104" s="233"/>
      <c r="T104" s="219"/>
      <c r="U104" s="233"/>
      <c r="V104" s="233"/>
      <c r="W104" s="233"/>
      <c r="X104" s="101" t="s">
        <v>239</v>
      </c>
      <c r="Y104" s="22" t="s">
        <v>240</v>
      </c>
      <c r="Z104" s="224"/>
      <c r="AA104" s="101" t="s">
        <v>224</v>
      </c>
      <c r="AD104" s="24">
        <v>90</v>
      </c>
      <c r="AE104" s="24"/>
      <c r="AF104" s="24"/>
      <c r="AG104" s="24"/>
      <c r="AH104" s="24"/>
      <c r="AI104" s="24"/>
      <c r="AJ104" s="24"/>
      <c r="AL104" s="224"/>
      <c r="AM104" s="47"/>
      <c r="AQ104" s="239"/>
    </row>
    <row r="105" spans="1:43" s="35" customFormat="1" ht="40.15" customHeight="1" thickBot="1" x14ac:dyDescent="0.3">
      <c r="A105" s="354"/>
      <c r="B105" s="322"/>
      <c r="C105" s="240"/>
      <c r="D105" s="240"/>
      <c r="E105" s="240"/>
      <c r="F105" s="240"/>
      <c r="G105" s="240"/>
      <c r="H105" s="329"/>
      <c r="I105" s="240"/>
      <c r="J105" s="243"/>
      <c r="K105" s="348"/>
      <c r="L105" s="348"/>
      <c r="M105" s="249"/>
      <c r="N105" s="252"/>
      <c r="O105" s="351"/>
      <c r="P105" s="234"/>
      <c r="Q105" s="234"/>
      <c r="R105" s="234"/>
      <c r="S105" s="234"/>
      <c r="T105" s="220"/>
      <c r="U105" s="234"/>
      <c r="V105" s="234"/>
      <c r="W105" s="234"/>
      <c r="X105" s="125" t="s">
        <v>241</v>
      </c>
      <c r="Y105" s="31" t="s">
        <v>242</v>
      </c>
      <c r="Z105" s="225"/>
      <c r="AA105" s="125" t="s">
        <v>224</v>
      </c>
      <c r="AB105" s="34"/>
      <c r="AC105" s="34"/>
      <c r="AD105" s="34">
        <v>70</v>
      </c>
      <c r="AE105" s="34"/>
      <c r="AF105" s="34"/>
      <c r="AG105" s="34"/>
      <c r="AH105" s="34"/>
      <c r="AI105" s="34"/>
      <c r="AJ105" s="34"/>
      <c r="AK105" s="34"/>
      <c r="AL105" s="225"/>
      <c r="AM105" s="128"/>
      <c r="AN105" s="34"/>
      <c r="AO105" s="34"/>
      <c r="AP105" s="34"/>
      <c r="AQ105" s="240"/>
    </row>
    <row r="106" spans="1:43" s="20" customFormat="1" ht="40.15" customHeight="1" x14ac:dyDescent="0.25">
      <c r="A106" s="352">
        <v>47</v>
      </c>
      <c r="B106" s="262" t="s">
        <v>233</v>
      </c>
      <c r="C106" s="238" t="s">
        <v>234</v>
      </c>
      <c r="D106" s="265"/>
      <c r="E106" s="265"/>
      <c r="F106" s="262" t="s">
        <v>235</v>
      </c>
      <c r="G106" s="262" t="s">
        <v>45</v>
      </c>
      <c r="H106" s="238" t="s">
        <v>246</v>
      </c>
      <c r="I106" s="238" t="s">
        <v>64</v>
      </c>
      <c r="J106" s="241"/>
      <c r="K106" s="346">
        <f>'[1]47.Lutenegger(1993)0.61x2.44'!D13</f>
        <v>60.97</v>
      </c>
      <c r="L106" s="346">
        <f>'[1]47.Lutenegger(1993)0.61x2.44'!A13</f>
        <v>15.558</v>
      </c>
      <c r="M106" s="299" t="s">
        <v>244</v>
      </c>
      <c r="N106" s="250" t="s">
        <v>47</v>
      </c>
      <c r="O106" s="349">
        <v>0.61</v>
      </c>
      <c r="P106" s="232"/>
      <c r="Q106" s="232"/>
      <c r="R106" s="232">
        <v>2.44</v>
      </c>
      <c r="S106" s="232">
        <f>R106/O106</f>
        <v>4</v>
      </c>
      <c r="T106" s="218">
        <v>21000000</v>
      </c>
      <c r="U106" s="232">
        <f>V106*10^(-12)</f>
        <v>6.7965613075581799E-3</v>
      </c>
      <c r="V106" s="232">
        <v>6796561307.5581799</v>
      </c>
      <c r="W106" s="218">
        <f>T106*U106</f>
        <v>142727.78745872178</v>
      </c>
      <c r="X106" s="122" t="s">
        <v>237</v>
      </c>
      <c r="Y106" s="17" t="s">
        <v>238</v>
      </c>
      <c r="Z106" s="223">
        <v>2</v>
      </c>
      <c r="AA106" s="122" t="s">
        <v>224</v>
      </c>
      <c r="AB106" s="19">
        <v>32</v>
      </c>
      <c r="AC106" s="19"/>
      <c r="AD106" s="19"/>
      <c r="AE106" s="19"/>
      <c r="AF106" s="19"/>
      <c r="AG106" s="19"/>
      <c r="AH106" s="19"/>
      <c r="AI106" s="19"/>
      <c r="AJ106" s="19"/>
      <c r="AK106" s="19"/>
      <c r="AL106" s="223" t="s">
        <v>50</v>
      </c>
      <c r="AM106" s="46"/>
      <c r="AN106" s="19"/>
      <c r="AO106" s="19"/>
      <c r="AP106" s="19"/>
      <c r="AQ106" s="265"/>
    </row>
    <row r="107" spans="1:43" ht="40.15" customHeight="1" x14ac:dyDescent="0.25">
      <c r="A107" s="353"/>
      <c r="B107" s="321"/>
      <c r="C107" s="239"/>
      <c r="D107" s="239"/>
      <c r="E107" s="239"/>
      <c r="F107" s="239"/>
      <c r="G107" s="239"/>
      <c r="H107" s="328"/>
      <c r="I107" s="239"/>
      <c r="J107" s="242"/>
      <c r="K107" s="347"/>
      <c r="L107" s="347"/>
      <c r="M107" s="248"/>
      <c r="N107" s="251"/>
      <c r="O107" s="350"/>
      <c r="P107" s="233"/>
      <c r="Q107" s="233"/>
      <c r="R107" s="233"/>
      <c r="S107" s="233"/>
      <c r="T107" s="219"/>
      <c r="U107" s="233"/>
      <c r="V107" s="233"/>
      <c r="W107" s="233"/>
      <c r="X107" s="101" t="s">
        <v>239</v>
      </c>
      <c r="Y107" s="22" t="s">
        <v>240</v>
      </c>
      <c r="Z107" s="224"/>
      <c r="AA107" s="101" t="s">
        <v>224</v>
      </c>
      <c r="AD107" s="24">
        <v>90</v>
      </c>
      <c r="AE107" s="24"/>
      <c r="AF107" s="24"/>
      <c r="AG107" s="24"/>
      <c r="AH107" s="24"/>
      <c r="AI107" s="24"/>
      <c r="AJ107" s="24"/>
      <c r="AL107" s="224"/>
      <c r="AM107" s="47"/>
      <c r="AQ107" s="239"/>
    </row>
    <row r="108" spans="1:43" s="27" customFormat="1" ht="40.15" customHeight="1" thickBot="1" x14ac:dyDescent="0.3">
      <c r="A108" s="354"/>
      <c r="B108" s="322"/>
      <c r="C108" s="240"/>
      <c r="D108" s="240"/>
      <c r="E108" s="240"/>
      <c r="F108" s="240"/>
      <c r="G108" s="240"/>
      <c r="H108" s="329"/>
      <c r="I108" s="240"/>
      <c r="J108" s="243"/>
      <c r="K108" s="348"/>
      <c r="L108" s="348"/>
      <c r="M108" s="249"/>
      <c r="N108" s="252"/>
      <c r="O108" s="351"/>
      <c r="P108" s="234"/>
      <c r="Q108" s="234"/>
      <c r="R108" s="234"/>
      <c r="S108" s="234"/>
      <c r="T108" s="220"/>
      <c r="U108" s="234"/>
      <c r="V108" s="234"/>
      <c r="W108" s="234"/>
      <c r="X108" s="11" t="s">
        <v>241</v>
      </c>
      <c r="Y108" s="10" t="s">
        <v>242</v>
      </c>
      <c r="Z108" s="225"/>
      <c r="AA108" s="11" t="s">
        <v>224</v>
      </c>
      <c r="AB108" s="34"/>
      <c r="AC108" s="34"/>
      <c r="AD108" s="34">
        <v>70</v>
      </c>
      <c r="AE108" s="12"/>
      <c r="AF108" s="12"/>
      <c r="AG108" s="12"/>
      <c r="AH108" s="12"/>
      <c r="AI108" s="12"/>
      <c r="AJ108" s="12"/>
      <c r="AK108" s="12"/>
      <c r="AL108" s="225"/>
      <c r="AM108" s="47"/>
      <c r="AN108" s="12"/>
      <c r="AO108" s="12"/>
      <c r="AP108" s="12"/>
      <c r="AQ108" s="240"/>
    </row>
    <row r="109" spans="1:43" s="137" customFormat="1" ht="25.15" customHeight="1" x14ac:dyDescent="0.25">
      <c r="A109" s="439">
        <v>48</v>
      </c>
      <c r="B109" s="310" t="s">
        <v>247</v>
      </c>
      <c r="C109" s="313" t="s">
        <v>248</v>
      </c>
      <c r="D109" s="313" t="s">
        <v>249</v>
      </c>
      <c r="E109" s="313" t="s">
        <v>250</v>
      </c>
      <c r="F109" s="310" t="s">
        <v>251</v>
      </c>
      <c r="G109" s="310" t="s">
        <v>252</v>
      </c>
      <c r="H109" s="238" t="s">
        <v>253</v>
      </c>
      <c r="I109" s="313" t="s">
        <v>46</v>
      </c>
      <c r="J109" s="434"/>
      <c r="K109" s="436">
        <f>'[1]48.Jeong(2007)LT1'!D21</f>
        <v>902.91</v>
      </c>
      <c r="L109" s="436">
        <f>'[1]48.Jeong(2007)LT1'!A21</f>
        <v>175.49</v>
      </c>
      <c r="M109" s="414">
        <v>617.97</v>
      </c>
      <c r="N109" s="417" t="s">
        <v>96</v>
      </c>
      <c r="O109" s="432">
        <v>1.016</v>
      </c>
      <c r="P109" s="411"/>
      <c r="Q109" s="411">
        <v>16</v>
      </c>
      <c r="R109" s="411">
        <v>26.6</v>
      </c>
      <c r="S109" s="411">
        <f>R109/O109</f>
        <v>26.181102362204726</v>
      </c>
      <c r="T109" s="408">
        <v>200000000</v>
      </c>
      <c r="U109" s="411">
        <v>6.3E-3</v>
      </c>
      <c r="V109" s="423">
        <v>6284793802.6182203</v>
      </c>
      <c r="W109" s="408">
        <f>T109*U109</f>
        <v>1260000</v>
      </c>
      <c r="X109" s="122" t="s">
        <v>254</v>
      </c>
      <c r="Y109" s="123" t="s">
        <v>46</v>
      </c>
      <c r="Z109" s="426"/>
      <c r="AA109" s="122">
        <v>17.5</v>
      </c>
      <c r="AB109" s="122"/>
      <c r="AC109" s="122"/>
      <c r="AD109" s="122">
        <v>18</v>
      </c>
      <c r="AE109" s="122"/>
      <c r="AF109" s="122">
        <v>0.3</v>
      </c>
      <c r="AG109" s="122"/>
      <c r="AH109" s="122"/>
      <c r="AI109" s="122"/>
      <c r="AJ109" s="122"/>
      <c r="AK109" s="122">
        <v>4</v>
      </c>
      <c r="AL109" s="426" t="s">
        <v>50</v>
      </c>
      <c r="AM109" s="136"/>
      <c r="AN109" s="122"/>
      <c r="AO109" s="122"/>
      <c r="AP109" s="122"/>
    </row>
    <row r="110" spans="1:43" s="139" customFormat="1" ht="25.15" customHeight="1" x14ac:dyDescent="0.25">
      <c r="A110" s="440"/>
      <c r="B110" s="386"/>
      <c r="C110" s="388"/>
      <c r="D110" s="388"/>
      <c r="E110" s="388"/>
      <c r="F110" s="386"/>
      <c r="G110" s="386"/>
      <c r="H110" s="328"/>
      <c r="I110" s="388"/>
      <c r="J110" s="435"/>
      <c r="K110" s="437"/>
      <c r="L110" s="437"/>
      <c r="M110" s="444"/>
      <c r="N110" s="418"/>
      <c r="O110" s="433"/>
      <c r="P110" s="412"/>
      <c r="Q110" s="412"/>
      <c r="R110" s="412"/>
      <c r="S110" s="412"/>
      <c r="T110" s="409"/>
      <c r="U110" s="412"/>
      <c r="V110" s="424"/>
      <c r="W110" s="412"/>
      <c r="X110" s="101" t="s">
        <v>255</v>
      </c>
      <c r="Y110" s="102" t="s">
        <v>64</v>
      </c>
      <c r="Z110" s="427"/>
      <c r="AA110" s="101">
        <v>17.8</v>
      </c>
      <c r="AB110" s="101">
        <v>24</v>
      </c>
      <c r="AC110" s="101"/>
      <c r="AD110" s="101"/>
      <c r="AE110" s="101"/>
      <c r="AF110" s="101">
        <v>0.3</v>
      </c>
      <c r="AG110" s="101"/>
      <c r="AH110" s="101"/>
      <c r="AI110" s="101"/>
      <c r="AJ110" s="101"/>
      <c r="AK110" s="101">
        <v>16</v>
      </c>
      <c r="AL110" s="427"/>
      <c r="AM110" s="138"/>
      <c r="AN110" s="101"/>
      <c r="AO110" s="101"/>
      <c r="AP110" s="101"/>
    </row>
    <row r="111" spans="1:43" s="139" customFormat="1" ht="25.15" customHeight="1" x14ac:dyDescent="0.25">
      <c r="A111" s="440"/>
      <c r="B111" s="386"/>
      <c r="C111" s="388"/>
      <c r="D111" s="388"/>
      <c r="E111" s="388"/>
      <c r="F111" s="386"/>
      <c r="G111" s="386"/>
      <c r="H111" s="328"/>
      <c r="I111" s="388"/>
      <c r="J111" s="435"/>
      <c r="K111" s="437"/>
      <c r="L111" s="437"/>
      <c r="M111" s="444"/>
      <c r="N111" s="418"/>
      <c r="O111" s="433"/>
      <c r="P111" s="412"/>
      <c r="Q111" s="412"/>
      <c r="R111" s="412"/>
      <c r="S111" s="412"/>
      <c r="T111" s="409"/>
      <c r="U111" s="412"/>
      <c r="V111" s="424"/>
      <c r="W111" s="412"/>
      <c r="X111" s="101" t="s">
        <v>256</v>
      </c>
      <c r="Y111" s="102" t="s">
        <v>257</v>
      </c>
      <c r="Z111" s="427"/>
      <c r="AA111" s="101">
        <v>17.8</v>
      </c>
      <c r="AB111" s="101">
        <v>34</v>
      </c>
      <c r="AC111" s="101"/>
      <c r="AD111" s="101"/>
      <c r="AE111" s="101"/>
      <c r="AF111" s="101">
        <v>0.3</v>
      </c>
      <c r="AG111" s="101"/>
      <c r="AH111" s="101"/>
      <c r="AI111" s="101"/>
      <c r="AJ111" s="101"/>
      <c r="AK111" s="101">
        <v>44</v>
      </c>
      <c r="AL111" s="427"/>
      <c r="AM111" s="138"/>
      <c r="AN111" s="101"/>
      <c r="AO111" s="101"/>
      <c r="AP111" s="101"/>
    </row>
    <row r="112" spans="1:43" s="139" customFormat="1" ht="25.15" customHeight="1" x14ac:dyDescent="0.25">
      <c r="A112" s="440"/>
      <c r="B112" s="386"/>
      <c r="C112" s="388"/>
      <c r="D112" s="388"/>
      <c r="E112" s="388"/>
      <c r="F112" s="386"/>
      <c r="G112" s="386"/>
      <c r="H112" s="328"/>
      <c r="I112" s="388"/>
      <c r="J112" s="435"/>
      <c r="K112" s="437"/>
      <c r="L112" s="437"/>
      <c r="M112" s="444"/>
      <c r="N112" s="418"/>
      <c r="O112" s="433"/>
      <c r="P112" s="412"/>
      <c r="Q112" s="412"/>
      <c r="R112" s="412"/>
      <c r="S112" s="412"/>
      <c r="T112" s="409"/>
      <c r="U112" s="412"/>
      <c r="V112" s="424"/>
      <c r="W112" s="412"/>
      <c r="X112" s="101" t="s">
        <v>258</v>
      </c>
      <c r="Y112" s="102" t="s">
        <v>259</v>
      </c>
      <c r="Z112" s="427"/>
      <c r="AA112" s="101">
        <v>20.2</v>
      </c>
      <c r="AB112" s="101">
        <v>32</v>
      </c>
      <c r="AC112" s="101"/>
      <c r="AD112" s="101"/>
      <c r="AE112" s="101"/>
      <c r="AF112" s="101">
        <v>0.25</v>
      </c>
      <c r="AG112" s="101"/>
      <c r="AH112" s="101"/>
      <c r="AI112" s="101"/>
      <c r="AJ112" s="101"/>
      <c r="AK112" s="101">
        <v>50</v>
      </c>
      <c r="AL112" s="427"/>
      <c r="AM112" s="138"/>
      <c r="AN112" s="101"/>
      <c r="AO112" s="101"/>
      <c r="AP112" s="101"/>
      <c r="AQ112" s="140" t="s">
        <v>260</v>
      </c>
    </row>
    <row r="113" spans="1:43" s="144" customFormat="1" ht="25.15" customHeight="1" thickBot="1" x14ac:dyDescent="0.3">
      <c r="A113" s="446"/>
      <c r="B113" s="387"/>
      <c r="C113" s="389"/>
      <c r="D113" s="389"/>
      <c r="E113" s="389"/>
      <c r="F113" s="387"/>
      <c r="G113" s="387"/>
      <c r="H113" s="329"/>
      <c r="I113" s="389"/>
      <c r="J113" s="442"/>
      <c r="K113" s="443"/>
      <c r="L113" s="443"/>
      <c r="M113" s="445"/>
      <c r="N113" s="419"/>
      <c r="O113" s="441"/>
      <c r="P113" s="413"/>
      <c r="Q113" s="413"/>
      <c r="R113" s="413"/>
      <c r="S113" s="413"/>
      <c r="T113" s="410"/>
      <c r="U113" s="413"/>
      <c r="V113" s="438"/>
      <c r="W113" s="413"/>
      <c r="X113" s="125" t="s">
        <v>261</v>
      </c>
      <c r="Y113" s="125" t="s">
        <v>262</v>
      </c>
      <c r="Z113" s="428"/>
      <c r="AA113" s="125">
        <v>20.5</v>
      </c>
      <c r="AB113" s="125">
        <v>33</v>
      </c>
      <c r="AC113" s="125"/>
      <c r="AD113" s="141"/>
      <c r="AE113" s="141"/>
      <c r="AF113" s="125">
        <v>0.25</v>
      </c>
      <c r="AG113" s="141"/>
      <c r="AH113" s="141"/>
      <c r="AI113" s="141"/>
      <c r="AJ113" s="141"/>
      <c r="AK113" s="125">
        <v>100</v>
      </c>
      <c r="AL113" s="428"/>
      <c r="AM113" s="142"/>
      <c r="AN113" s="125"/>
      <c r="AO113" s="125"/>
      <c r="AP113" s="125"/>
      <c r="AQ113" s="143" t="s">
        <v>263</v>
      </c>
    </row>
    <row r="114" spans="1:43" s="137" customFormat="1" ht="40.15" customHeight="1" x14ac:dyDescent="0.25">
      <c r="A114" s="439">
        <v>49</v>
      </c>
      <c r="B114" s="310" t="s">
        <v>247</v>
      </c>
      <c r="C114" s="313" t="s">
        <v>248</v>
      </c>
      <c r="D114" s="313" t="s">
        <v>249</v>
      </c>
      <c r="E114" s="313" t="s">
        <v>250</v>
      </c>
      <c r="F114" s="310" t="s">
        <v>251</v>
      </c>
      <c r="G114" s="310" t="s">
        <v>252</v>
      </c>
      <c r="H114" s="238" t="s">
        <v>264</v>
      </c>
      <c r="I114" s="313" t="s">
        <v>46</v>
      </c>
      <c r="J114" s="434"/>
      <c r="K114" s="436">
        <f>'[1]49.Jeong(2007)LT2'!D21</f>
        <v>902.91</v>
      </c>
      <c r="L114" s="430">
        <f>'[1]49.Jeong(2007)LT2'!A21</f>
        <v>175.49</v>
      </c>
      <c r="M114" s="299">
        <v>617.97</v>
      </c>
      <c r="N114" s="417" t="s">
        <v>96</v>
      </c>
      <c r="O114" s="432">
        <v>1.016</v>
      </c>
      <c r="P114" s="411"/>
      <c r="Q114" s="411">
        <v>16</v>
      </c>
      <c r="R114" s="411">
        <v>26.6</v>
      </c>
      <c r="S114" s="411">
        <f>R114/O114</f>
        <v>26.181102362204726</v>
      </c>
      <c r="T114" s="408">
        <v>200000000</v>
      </c>
      <c r="U114" s="411">
        <v>6.3E-3</v>
      </c>
      <c r="V114" s="423">
        <v>6284793802.6182203</v>
      </c>
      <c r="W114" s="408">
        <f>T114*U114</f>
        <v>1260000</v>
      </c>
      <c r="X114" s="122" t="s">
        <v>265</v>
      </c>
      <c r="Y114" s="123" t="s">
        <v>46</v>
      </c>
      <c r="Z114" s="426"/>
      <c r="AA114" s="122">
        <v>17.5</v>
      </c>
      <c r="AB114" s="122"/>
      <c r="AC114" s="122"/>
      <c r="AD114" s="122">
        <v>18</v>
      </c>
      <c r="AE114" s="122"/>
      <c r="AF114" s="122">
        <v>0.3</v>
      </c>
      <c r="AG114" s="122"/>
      <c r="AH114" s="122"/>
      <c r="AI114" s="122"/>
      <c r="AJ114" s="122"/>
      <c r="AK114" s="122">
        <v>4</v>
      </c>
      <c r="AL114" s="426" t="s">
        <v>50</v>
      </c>
      <c r="AM114" s="136"/>
      <c r="AN114" s="122"/>
      <c r="AO114" s="122"/>
      <c r="AP114" s="122"/>
    </row>
    <row r="115" spans="1:43" s="139" customFormat="1" ht="40.15" customHeight="1" x14ac:dyDescent="0.25">
      <c r="A115" s="440"/>
      <c r="B115" s="386"/>
      <c r="C115" s="388"/>
      <c r="D115" s="388"/>
      <c r="E115" s="388"/>
      <c r="F115" s="386"/>
      <c r="G115" s="386"/>
      <c r="H115" s="328"/>
      <c r="I115" s="388"/>
      <c r="J115" s="435"/>
      <c r="K115" s="437"/>
      <c r="L115" s="431"/>
      <c r="M115" s="403"/>
      <c r="N115" s="418"/>
      <c r="O115" s="433"/>
      <c r="P115" s="412"/>
      <c r="Q115" s="412"/>
      <c r="R115" s="412"/>
      <c r="S115" s="412"/>
      <c r="T115" s="409"/>
      <c r="U115" s="412"/>
      <c r="V115" s="424"/>
      <c r="W115" s="412"/>
      <c r="X115" s="101" t="s">
        <v>266</v>
      </c>
      <c r="Y115" s="102" t="s">
        <v>257</v>
      </c>
      <c r="Z115" s="427"/>
      <c r="AA115" s="101">
        <v>17.8</v>
      </c>
      <c r="AB115" s="101">
        <v>34</v>
      </c>
      <c r="AC115" s="101"/>
      <c r="AD115" s="101"/>
      <c r="AE115" s="101"/>
      <c r="AF115" s="101">
        <v>0.3</v>
      </c>
      <c r="AG115" s="101"/>
      <c r="AH115" s="101"/>
      <c r="AI115" s="101"/>
      <c r="AJ115" s="101"/>
      <c r="AK115" s="101">
        <v>16</v>
      </c>
      <c r="AL115" s="427"/>
      <c r="AM115" s="138"/>
      <c r="AN115" s="101"/>
      <c r="AO115" s="101"/>
      <c r="AP115" s="101"/>
    </row>
    <row r="116" spans="1:43" s="139" customFormat="1" ht="40.15" customHeight="1" thickBot="1" x14ac:dyDescent="0.3">
      <c r="A116" s="440"/>
      <c r="B116" s="386"/>
      <c r="C116" s="388"/>
      <c r="D116" s="388"/>
      <c r="E116" s="388"/>
      <c r="F116" s="386"/>
      <c r="G116" s="386"/>
      <c r="H116" s="329"/>
      <c r="I116" s="388"/>
      <c r="J116" s="435"/>
      <c r="K116" s="437"/>
      <c r="L116" s="431"/>
      <c r="M116" s="403"/>
      <c r="N116" s="418"/>
      <c r="O116" s="433"/>
      <c r="P116" s="412"/>
      <c r="Q116" s="412"/>
      <c r="R116" s="412"/>
      <c r="S116" s="412"/>
      <c r="T116" s="409"/>
      <c r="U116" s="412"/>
      <c r="V116" s="424"/>
      <c r="W116" s="412"/>
      <c r="X116" s="101" t="s">
        <v>267</v>
      </c>
      <c r="Y116" s="102" t="s">
        <v>259</v>
      </c>
      <c r="Z116" s="427"/>
      <c r="AA116" s="101">
        <v>20.2</v>
      </c>
      <c r="AB116" s="101">
        <v>32</v>
      </c>
      <c r="AC116" s="101"/>
      <c r="AD116" s="101"/>
      <c r="AE116" s="101"/>
      <c r="AF116" s="101">
        <v>0.25</v>
      </c>
      <c r="AG116" s="101"/>
      <c r="AH116" s="101"/>
      <c r="AI116" s="101"/>
      <c r="AJ116" s="101"/>
      <c r="AK116" s="101">
        <v>44</v>
      </c>
      <c r="AL116" s="428"/>
      <c r="AM116" s="138"/>
      <c r="AN116" s="101"/>
      <c r="AO116" s="101"/>
      <c r="AP116" s="101"/>
    </row>
    <row r="117" spans="1:43" s="20" customFormat="1" ht="40.15" customHeight="1" x14ac:dyDescent="0.25">
      <c r="A117" s="420">
        <v>50</v>
      </c>
      <c r="B117" s="429" t="s">
        <v>247</v>
      </c>
      <c r="C117" s="316" t="s">
        <v>248</v>
      </c>
      <c r="D117" s="313" t="s">
        <v>249</v>
      </c>
      <c r="E117" s="313" t="s">
        <v>250</v>
      </c>
      <c r="F117" s="310" t="s">
        <v>251</v>
      </c>
      <c r="G117" s="310" t="s">
        <v>252</v>
      </c>
      <c r="H117" s="238" t="s">
        <v>268</v>
      </c>
      <c r="I117" s="313" t="s">
        <v>46</v>
      </c>
      <c r="J117" s="371"/>
      <c r="K117" s="374">
        <f>'[1]50.Jeong(2007)LT3'!$D$8</f>
        <v>800.97</v>
      </c>
      <c r="L117" s="374">
        <f>'[1]50.Jeong(2007)LT3'!$A$8</f>
        <v>150</v>
      </c>
      <c r="M117" s="425">
        <v>591.44000000000005</v>
      </c>
      <c r="N117" s="417" t="s">
        <v>96</v>
      </c>
      <c r="O117" s="380">
        <v>1.016</v>
      </c>
      <c r="P117" s="308"/>
      <c r="Q117" s="308">
        <v>16</v>
      </c>
      <c r="R117" s="308">
        <v>26.6</v>
      </c>
      <c r="S117" s="308">
        <f>R117/O117</f>
        <v>26.181102362204726</v>
      </c>
      <c r="T117" s="408">
        <v>200000000</v>
      </c>
      <c r="U117" s="308">
        <v>6.3E-3</v>
      </c>
      <c r="V117" s="423">
        <v>6284793802.6182203</v>
      </c>
      <c r="W117" s="307">
        <f>T117*U117</f>
        <v>1260000</v>
      </c>
      <c r="X117" s="122" t="s">
        <v>265</v>
      </c>
      <c r="Y117" s="123" t="s">
        <v>46</v>
      </c>
      <c r="Z117" s="223"/>
      <c r="AA117" s="122">
        <v>17.5</v>
      </c>
      <c r="AB117" s="122"/>
      <c r="AC117" s="122"/>
      <c r="AD117" s="122">
        <v>18</v>
      </c>
      <c r="AE117" s="19"/>
      <c r="AF117" s="122">
        <v>0.3</v>
      </c>
      <c r="AG117" s="19"/>
      <c r="AH117" s="19"/>
      <c r="AI117" s="19"/>
      <c r="AJ117" s="19"/>
      <c r="AK117" s="19">
        <v>4</v>
      </c>
      <c r="AL117" s="223" t="s">
        <v>50</v>
      </c>
      <c r="AM117" s="46"/>
      <c r="AN117" s="19"/>
      <c r="AO117" s="19"/>
      <c r="AP117" s="19"/>
      <c r="AQ117" s="262" t="s">
        <v>269</v>
      </c>
    </row>
    <row r="118" spans="1:43" ht="40.15" customHeight="1" x14ac:dyDescent="0.25">
      <c r="A118" s="421"/>
      <c r="B118" s="311"/>
      <c r="C118" s="314"/>
      <c r="D118" s="314"/>
      <c r="E118" s="314"/>
      <c r="F118" s="386"/>
      <c r="G118" s="386"/>
      <c r="H118" s="328"/>
      <c r="I118" s="388"/>
      <c r="J118" s="372"/>
      <c r="K118" s="375"/>
      <c r="L118" s="375"/>
      <c r="M118" s="415"/>
      <c r="N118" s="418"/>
      <c r="O118" s="381"/>
      <c r="P118" s="301"/>
      <c r="Q118" s="301"/>
      <c r="R118" s="301"/>
      <c r="S118" s="301"/>
      <c r="T118" s="409"/>
      <c r="U118" s="301"/>
      <c r="V118" s="424"/>
      <c r="W118" s="301"/>
      <c r="X118" s="101" t="s">
        <v>266</v>
      </c>
      <c r="Y118" s="102" t="s">
        <v>257</v>
      </c>
      <c r="Z118" s="224"/>
      <c r="AA118" s="101">
        <v>17.8</v>
      </c>
      <c r="AB118" s="101">
        <v>34</v>
      </c>
      <c r="AC118" s="101"/>
      <c r="AD118" s="101"/>
      <c r="AE118" s="24"/>
      <c r="AF118" s="101">
        <v>0.3</v>
      </c>
      <c r="AG118" s="24"/>
      <c r="AH118" s="24"/>
      <c r="AI118" s="24"/>
      <c r="AJ118" s="24"/>
      <c r="AK118" s="24">
        <v>16</v>
      </c>
      <c r="AL118" s="224"/>
      <c r="AM118" s="47"/>
      <c r="AQ118" s="263"/>
    </row>
    <row r="119" spans="1:43" ht="40.15" customHeight="1" thickBot="1" x14ac:dyDescent="0.3">
      <c r="A119" s="421"/>
      <c r="B119" s="311"/>
      <c r="C119" s="314"/>
      <c r="D119" s="314"/>
      <c r="E119" s="314"/>
      <c r="F119" s="386"/>
      <c r="G119" s="386"/>
      <c r="H119" s="329"/>
      <c r="I119" s="388"/>
      <c r="J119" s="372"/>
      <c r="K119" s="375"/>
      <c r="L119" s="375"/>
      <c r="M119" s="415"/>
      <c r="N119" s="418"/>
      <c r="O119" s="381"/>
      <c r="P119" s="301"/>
      <c r="Q119" s="301"/>
      <c r="R119" s="301"/>
      <c r="S119" s="301"/>
      <c r="T119" s="409"/>
      <c r="U119" s="301"/>
      <c r="V119" s="424"/>
      <c r="W119" s="301"/>
      <c r="X119" s="101" t="s">
        <v>267</v>
      </c>
      <c r="Y119" s="102" t="s">
        <v>259</v>
      </c>
      <c r="Z119" s="224"/>
      <c r="AA119" s="101">
        <v>20.2</v>
      </c>
      <c r="AB119" s="101">
        <v>32</v>
      </c>
      <c r="AC119" s="101"/>
      <c r="AD119" s="101"/>
      <c r="AE119" s="24"/>
      <c r="AF119" s="101">
        <v>0.25</v>
      </c>
      <c r="AG119" s="24"/>
      <c r="AH119" s="24"/>
      <c r="AI119" s="24"/>
      <c r="AJ119" s="24"/>
      <c r="AK119" s="24">
        <v>44</v>
      </c>
      <c r="AL119" s="225"/>
      <c r="AM119" s="47"/>
      <c r="AQ119" s="264"/>
    </row>
    <row r="120" spans="1:43" s="20" customFormat="1" ht="30.6" customHeight="1" x14ac:dyDescent="0.25">
      <c r="A120" s="420">
        <v>51</v>
      </c>
      <c r="B120" s="310" t="s">
        <v>247</v>
      </c>
      <c r="C120" s="316" t="s">
        <v>248</v>
      </c>
      <c r="D120" s="313" t="s">
        <v>249</v>
      </c>
      <c r="E120" s="313" t="s">
        <v>250</v>
      </c>
      <c r="F120" s="310" t="s">
        <v>251</v>
      </c>
      <c r="G120" s="310" t="s">
        <v>252</v>
      </c>
      <c r="H120" s="238" t="s">
        <v>270</v>
      </c>
      <c r="I120" s="313" t="s">
        <v>46</v>
      </c>
      <c r="J120" s="371"/>
      <c r="K120" s="374">
        <v>995.26</v>
      </c>
      <c r="L120" s="374">
        <v>12</v>
      </c>
      <c r="M120" s="414" t="s">
        <v>244</v>
      </c>
      <c r="N120" s="417" t="s">
        <v>47</v>
      </c>
      <c r="O120" s="380">
        <v>2.4</v>
      </c>
      <c r="P120" s="308"/>
      <c r="Q120" s="308"/>
      <c r="R120" s="308">
        <v>45</v>
      </c>
      <c r="S120" s="308">
        <f>R120/O120</f>
        <v>18.75</v>
      </c>
      <c r="T120" s="408">
        <v>200000000</v>
      </c>
      <c r="U120" s="308">
        <v>6.3E-3</v>
      </c>
      <c r="V120" s="411"/>
      <c r="W120" s="308">
        <f>T120*U120</f>
        <v>1260000</v>
      </c>
      <c r="X120" s="122" t="s">
        <v>254</v>
      </c>
      <c r="Y120" s="123" t="s">
        <v>46</v>
      </c>
      <c r="Z120" s="223"/>
      <c r="AA120" s="122">
        <v>17.5</v>
      </c>
      <c r="AB120" s="19"/>
      <c r="AC120" s="19"/>
      <c r="AD120" s="19">
        <v>18</v>
      </c>
      <c r="AE120" s="19"/>
      <c r="AF120" s="19">
        <v>0.3</v>
      </c>
      <c r="AG120" s="19"/>
      <c r="AH120" s="19"/>
      <c r="AI120" s="19"/>
      <c r="AJ120" s="19"/>
      <c r="AK120" s="19">
        <v>4</v>
      </c>
      <c r="AL120" s="223" t="s">
        <v>50</v>
      </c>
      <c r="AM120" s="46"/>
      <c r="AN120" s="19"/>
      <c r="AO120" s="19"/>
      <c r="AP120" s="19"/>
    </row>
    <row r="121" spans="1:43" ht="28.9" customHeight="1" x14ac:dyDescent="0.25">
      <c r="A121" s="421"/>
      <c r="B121" s="311"/>
      <c r="C121" s="314"/>
      <c r="D121" s="314"/>
      <c r="E121" s="314"/>
      <c r="F121" s="386"/>
      <c r="G121" s="386"/>
      <c r="H121" s="328"/>
      <c r="I121" s="388"/>
      <c r="J121" s="372"/>
      <c r="K121" s="375"/>
      <c r="L121" s="375"/>
      <c r="M121" s="415"/>
      <c r="N121" s="418"/>
      <c r="O121" s="381"/>
      <c r="P121" s="301"/>
      <c r="Q121" s="301"/>
      <c r="R121" s="301"/>
      <c r="S121" s="301"/>
      <c r="T121" s="409"/>
      <c r="U121" s="301"/>
      <c r="V121" s="412"/>
      <c r="W121" s="301"/>
      <c r="X121" s="101" t="s">
        <v>255</v>
      </c>
      <c r="Y121" s="102" t="s">
        <v>64</v>
      </c>
      <c r="Z121" s="224"/>
      <c r="AA121" s="101">
        <v>17.8</v>
      </c>
      <c r="AB121" s="24">
        <v>24</v>
      </c>
      <c r="AD121" s="24"/>
      <c r="AE121" s="24"/>
      <c r="AF121" s="24">
        <v>0.3</v>
      </c>
      <c r="AG121" s="24"/>
      <c r="AH121" s="24"/>
      <c r="AI121" s="24"/>
      <c r="AJ121" s="24"/>
      <c r="AK121" s="24">
        <v>16</v>
      </c>
      <c r="AL121" s="224"/>
      <c r="AM121" s="47"/>
    </row>
    <row r="122" spans="1:43" ht="34.15" customHeight="1" x14ac:dyDescent="0.25">
      <c r="A122" s="421"/>
      <c r="B122" s="311"/>
      <c r="C122" s="314"/>
      <c r="D122" s="314"/>
      <c r="E122" s="314"/>
      <c r="F122" s="386"/>
      <c r="G122" s="386"/>
      <c r="H122" s="328"/>
      <c r="I122" s="388"/>
      <c r="J122" s="372"/>
      <c r="K122" s="375"/>
      <c r="L122" s="375"/>
      <c r="M122" s="415"/>
      <c r="N122" s="418"/>
      <c r="O122" s="381"/>
      <c r="P122" s="301"/>
      <c r="Q122" s="301"/>
      <c r="R122" s="301"/>
      <c r="S122" s="301"/>
      <c r="T122" s="409"/>
      <c r="U122" s="301"/>
      <c r="V122" s="412"/>
      <c r="W122" s="301"/>
      <c r="X122" s="101" t="s">
        <v>256</v>
      </c>
      <c r="Y122" s="102" t="s">
        <v>257</v>
      </c>
      <c r="Z122" s="224"/>
      <c r="AA122" s="101">
        <v>17.8</v>
      </c>
      <c r="AB122" s="24">
        <v>34</v>
      </c>
      <c r="AD122" s="24"/>
      <c r="AE122" s="24"/>
      <c r="AF122" s="24">
        <v>0.3</v>
      </c>
      <c r="AG122" s="24"/>
      <c r="AH122" s="24"/>
      <c r="AI122" s="24"/>
      <c r="AJ122" s="24"/>
      <c r="AK122" s="24">
        <v>44</v>
      </c>
      <c r="AL122" s="224"/>
      <c r="AM122" s="47"/>
    </row>
    <row r="123" spans="1:43" ht="39" customHeight="1" x14ac:dyDescent="0.25">
      <c r="A123" s="421"/>
      <c r="B123" s="311"/>
      <c r="C123" s="314"/>
      <c r="D123" s="314"/>
      <c r="E123" s="314"/>
      <c r="F123" s="386"/>
      <c r="G123" s="386"/>
      <c r="H123" s="328"/>
      <c r="I123" s="388"/>
      <c r="J123" s="372"/>
      <c r="K123" s="375"/>
      <c r="L123" s="375"/>
      <c r="M123" s="415"/>
      <c r="N123" s="418"/>
      <c r="O123" s="381"/>
      <c r="P123" s="301"/>
      <c r="Q123" s="301"/>
      <c r="R123" s="301"/>
      <c r="S123" s="301"/>
      <c r="T123" s="409"/>
      <c r="U123" s="301"/>
      <c r="V123" s="412"/>
      <c r="W123" s="301"/>
      <c r="X123" s="101" t="s">
        <v>258</v>
      </c>
      <c r="Y123" s="102" t="s">
        <v>259</v>
      </c>
      <c r="Z123" s="224"/>
      <c r="AA123" s="101">
        <v>20.2</v>
      </c>
      <c r="AB123" s="24">
        <v>32</v>
      </c>
      <c r="AD123" s="24"/>
      <c r="AE123" s="24"/>
      <c r="AF123" s="24">
        <v>0.25</v>
      </c>
      <c r="AG123" s="24"/>
      <c r="AH123" s="24"/>
      <c r="AI123" s="24"/>
      <c r="AJ123" s="24"/>
      <c r="AK123" s="24">
        <v>50</v>
      </c>
      <c r="AL123" s="224"/>
      <c r="AM123" s="47"/>
      <c r="AQ123" s="140" t="s">
        <v>260</v>
      </c>
    </row>
    <row r="124" spans="1:43" s="27" customFormat="1" ht="30" customHeight="1" thickBot="1" x14ac:dyDescent="0.3">
      <c r="A124" s="422"/>
      <c r="B124" s="312"/>
      <c r="C124" s="315"/>
      <c r="D124" s="315"/>
      <c r="E124" s="315"/>
      <c r="F124" s="387"/>
      <c r="G124" s="387"/>
      <c r="H124" s="329"/>
      <c r="I124" s="389"/>
      <c r="J124" s="373"/>
      <c r="K124" s="376"/>
      <c r="L124" s="376"/>
      <c r="M124" s="416"/>
      <c r="N124" s="419"/>
      <c r="O124" s="382"/>
      <c r="P124" s="302"/>
      <c r="Q124" s="302"/>
      <c r="R124" s="302"/>
      <c r="S124" s="302"/>
      <c r="T124" s="410"/>
      <c r="U124" s="302"/>
      <c r="V124" s="413"/>
      <c r="W124" s="302"/>
      <c r="X124" s="11" t="s">
        <v>261</v>
      </c>
      <c r="Y124" s="11" t="s">
        <v>262</v>
      </c>
      <c r="Z124" s="225"/>
      <c r="AA124" s="12">
        <v>20.5</v>
      </c>
      <c r="AB124" s="12">
        <v>33</v>
      </c>
      <c r="AC124" s="12"/>
      <c r="AD124" s="120"/>
      <c r="AE124" s="120"/>
      <c r="AF124" s="12">
        <v>0.25</v>
      </c>
      <c r="AG124" s="120"/>
      <c r="AH124" s="120"/>
      <c r="AI124" s="120"/>
      <c r="AJ124" s="120"/>
      <c r="AK124" s="12">
        <v>100</v>
      </c>
      <c r="AL124" s="225"/>
      <c r="AM124" s="47"/>
      <c r="AN124" s="12"/>
      <c r="AO124" s="12"/>
      <c r="AP124" s="12"/>
      <c r="AQ124" s="145" t="s">
        <v>263</v>
      </c>
    </row>
    <row r="125" spans="1:43" s="148" customFormat="1" ht="30" customHeight="1" x14ac:dyDescent="0.25">
      <c r="A125" s="259">
        <v>52</v>
      </c>
      <c r="B125" s="262" t="s">
        <v>271</v>
      </c>
      <c r="C125" s="355" t="s">
        <v>272</v>
      </c>
      <c r="D125" s="355"/>
      <c r="E125" s="355"/>
      <c r="F125" s="262" t="s">
        <v>273</v>
      </c>
      <c r="G125" s="262" t="s">
        <v>45</v>
      </c>
      <c r="H125" s="262" t="s">
        <v>274</v>
      </c>
      <c r="I125" s="262" t="s">
        <v>46</v>
      </c>
      <c r="J125" s="241"/>
      <c r="K125" s="346">
        <f>'[1]52. Naramore(1990)ShaftA'!$D$11</f>
        <v>3550.5704811200003</v>
      </c>
      <c r="L125" s="346">
        <f>'[1]52. Naramore(1990)ShaftA'!$A$11</f>
        <v>13.276580000000001</v>
      </c>
      <c r="M125" s="299" t="s">
        <v>244</v>
      </c>
      <c r="N125" s="250" t="s">
        <v>47</v>
      </c>
      <c r="O125" s="349">
        <v>2.4</v>
      </c>
      <c r="P125" s="232"/>
      <c r="Q125" s="232"/>
      <c r="R125" s="232">
        <f>60*0.3048</f>
        <v>18.288</v>
      </c>
      <c r="S125" s="232">
        <f>R125/O125</f>
        <v>7.62</v>
      </c>
      <c r="T125" s="218">
        <v>21000000</v>
      </c>
      <c r="U125" s="232">
        <f>V125*10^-12</f>
        <v>1.62860163162095</v>
      </c>
      <c r="V125" s="232">
        <v>1628601631620.95</v>
      </c>
      <c r="W125" s="218">
        <f>T125*U125</f>
        <v>34200634.264039949</v>
      </c>
      <c r="X125" s="136" t="s">
        <v>275</v>
      </c>
      <c r="Y125" s="136" t="s">
        <v>46</v>
      </c>
      <c r="Z125" s="223"/>
      <c r="AA125" s="146">
        <v>19.635821637500001</v>
      </c>
      <c r="AB125" s="19"/>
      <c r="AC125" s="19"/>
      <c r="AD125" s="147">
        <v>157.04724915555593</v>
      </c>
      <c r="AE125" s="134"/>
      <c r="AF125" s="134"/>
      <c r="AG125" s="134"/>
      <c r="AH125" s="134"/>
      <c r="AI125" s="134"/>
      <c r="AJ125" s="134"/>
      <c r="AK125" s="19"/>
      <c r="AL125" s="19" t="s">
        <v>276</v>
      </c>
      <c r="AM125" s="19"/>
      <c r="AN125" s="19"/>
      <c r="AO125" s="46"/>
      <c r="AP125" s="46"/>
      <c r="AQ125" s="265"/>
    </row>
    <row r="126" spans="1:43" s="151" customFormat="1" ht="30" customHeight="1" x14ac:dyDescent="0.25">
      <c r="A126" s="260"/>
      <c r="B126" s="263"/>
      <c r="C126" s="321"/>
      <c r="D126" s="321"/>
      <c r="E126" s="321"/>
      <c r="F126" s="321"/>
      <c r="G126" s="321"/>
      <c r="H126" s="263"/>
      <c r="I126" s="321"/>
      <c r="J126" s="242"/>
      <c r="K126" s="347"/>
      <c r="L126" s="347"/>
      <c r="M126" s="248"/>
      <c r="N126" s="251"/>
      <c r="O126" s="350"/>
      <c r="P126" s="233"/>
      <c r="Q126" s="233"/>
      <c r="R126" s="233"/>
      <c r="S126" s="233"/>
      <c r="T126" s="219"/>
      <c r="U126" s="233"/>
      <c r="V126" s="233"/>
      <c r="W126" s="233"/>
      <c r="X126" s="11" t="s">
        <v>277</v>
      </c>
      <c r="Y126" s="11" t="s">
        <v>64</v>
      </c>
      <c r="Z126" s="224"/>
      <c r="AA126" s="149">
        <v>20</v>
      </c>
      <c r="AB126" s="24">
        <v>43</v>
      </c>
      <c r="AC126" s="24"/>
      <c r="AD126" s="150"/>
      <c r="AE126" s="45"/>
      <c r="AF126" s="45"/>
      <c r="AG126" s="45"/>
      <c r="AH126" s="45"/>
      <c r="AI126" s="45"/>
      <c r="AJ126" s="45"/>
      <c r="AK126" s="24"/>
      <c r="AL126" s="24"/>
      <c r="AM126" s="24"/>
      <c r="AN126" s="24"/>
      <c r="AO126" s="47"/>
      <c r="AP126" s="47"/>
      <c r="AQ126" s="239"/>
    </row>
    <row r="127" spans="1:43" s="151" customFormat="1" ht="30" customHeight="1" x14ac:dyDescent="0.25">
      <c r="A127" s="260"/>
      <c r="B127" s="263"/>
      <c r="C127" s="321"/>
      <c r="D127" s="321"/>
      <c r="E127" s="321"/>
      <c r="F127" s="321"/>
      <c r="G127" s="321"/>
      <c r="H127" s="263"/>
      <c r="I127" s="321"/>
      <c r="J127" s="242"/>
      <c r="K127" s="347"/>
      <c r="L127" s="347"/>
      <c r="M127" s="248"/>
      <c r="N127" s="251"/>
      <c r="O127" s="350"/>
      <c r="P127" s="233"/>
      <c r="Q127" s="233"/>
      <c r="R127" s="233"/>
      <c r="S127" s="233"/>
      <c r="T127" s="219"/>
      <c r="U127" s="233"/>
      <c r="V127" s="233"/>
      <c r="W127" s="233"/>
      <c r="X127" s="11" t="s">
        <v>278</v>
      </c>
      <c r="Y127" s="11" t="s">
        <v>46</v>
      </c>
      <c r="Z127" s="224"/>
      <c r="AA127" s="149">
        <v>17.600000000000001</v>
      </c>
      <c r="AB127" s="24"/>
      <c r="AC127" s="24"/>
      <c r="AD127" s="150">
        <v>115</v>
      </c>
      <c r="AE127" s="45"/>
      <c r="AF127" s="45"/>
      <c r="AG127" s="45"/>
      <c r="AH127" s="45"/>
      <c r="AI127" s="45"/>
      <c r="AJ127" s="45"/>
      <c r="AK127" s="24"/>
      <c r="AL127" s="24"/>
      <c r="AM127" s="24"/>
      <c r="AN127" s="24"/>
      <c r="AO127" s="47"/>
      <c r="AP127" s="47"/>
      <c r="AQ127" s="239"/>
    </row>
    <row r="128" spans="1:43" s="151" customFormat="1" ht="30" customHeight="1" thickBot="1" x14ac:dyDescent="0.3">
      <c r="A128" s="260"/>
      <c r="B128" s="263"/>
      <c r="C128" s="321"/>
      <c r="D128" s="321"/>
      <c r="E128" s="321"/>
      <c r="F128" s="321"/>
      <c r="G128" s="321"/>
      <c r="H128" s="264"/>
      <c r="I128" s="321"/>
      <c r="J128" s="242"/>
      <c r="K128" s="347"/>
      <c r="L128" s="347"/>
      <c r="M128" s="248"/>
      <c r="N128" s="251"/>
      <c r="O128" s="350"/>
      <c r="P128" s="233"/>
      <c r="Q128" s="233"/>
      <c r="R128" s="233"/>
      <c r="S128" s="233"/>
      <c r="T128" s="219"/>
      <c r="U128" s="233"/>
      <c r="V128" s="233"/>
      <c r="W128" s="233"/>
      <c r="X128" s="11" t="s">
        <v>279</v>
      </c>
      <c r="Y128" s="11" t="s">
        <v>64</v>
      </c>
      <c r="Z128" s="224"/>
      <c r="AA128" s="149">
        <v>17.3</v>
      </c>
      <c r="AB128" s="24">
        <v>31</v>
      </c>
      <c r="AC128" s="24"/>
      <c r="AD128" s="45"/>
      <c r="AE128" s="45"/>
      <c r="AF128" s="45"/>
      <c r="AG128" s="45"/>
      <c r="AH128" s="45"/>
      <c r="AI128" s="45"/>
      <c r="AJ128" s="45"/>
      <c r="AK128" s="24"/>
      <c r="AL128" s="24"/>
      <c r="AM128" s="24"/>
      <c r="AN128" s="24"/>
      <c r="AO128" s="47"/>
      <c r="AP128" s="47"/>
      <c r="AQ128" s="240"/>
    </row>
    <row r="129" spans="1:43" s="148" customFormat="1" ht="30" customHeight="1" x14ac:dyDescent="0.25">
      <c r="A129" s="405">
        <v>53</v>
      </c>
      <c r="B129" s="262" t="s">
        <v>271</v>
      </c>
      <c r="C129" s="355" t="s">
        <v>272</v>
      </c>
      <c r="D129" s="355"/>
      <c r="E129" s="355"/>
      <c r="F129" s="262" t="s">
        <v>273</v>
      </c>
      <c r="G129" s="262" t="s">
        <v>45</v>
      </c>
      <c r="H129" s="262" t="s">
        <v>280</v>
      </c>
      <c r="I129" s="262" t="s">
        <v>46</v>
      </c>
      <c r="J129" s="241"/>
      <c r="K129" s="346">
        <f>'[1]53. Naramore(1990)ShaftB'!D11</f>
        <v>3557.5986712479998</v>
      </c>
      <c r="L129" s="346">
        <f>'[1]53. Naramore(1990)ShaftB'!A11</f>
        <v>20.622259999999997</v>
      </c>
      <c r="M129" s="299" t="s">
        <v>244</v>
      </c>
      <c r="N129" s="250" t="s">
        <v>47</v>
      </c>
      <c r="O129" s="349">
        <v>2.4</v>
      </c>
      <c r="P129" s="232"/>
      <c r="Q129" s="232"/>
      <c r="R129" s="232">
        <f>60*0.3048</f>
        <v>18.288</v>
      </c>
      <c r="S129" s="232">
        <f>R129/O129</f>
        <v>7.62</v>
      </c>
      <c r="T129" s="218">
        <v>21000000</v>
      </c>
      <c r="U129" s="232">
        <f>V129*10^-12</f>
        <v>1.62860163162095</v>
      </c>
      <c r="V129" s="232">
        <v>1628601631620.95</v>
      </c>
      <c r="W129" s="218">
        <f t="shared" ref="W129" si="7">T129*U129</f>
        <v>34200634.264039949</v>
      </c>
      <c r="X129" s="136" t="s">
        <v>281</v>
      </c>
      <c r="Y129" s="136" t="s">
        <v>46</v>
      </c>
      <c r="Z129" s="223"/>
      <c r="AA129" s="146">
        <v>19.478735064399999</v>
      </c>
      <c r="AB129" s="19"/>
      <c r="AC129" s="19"/>
      <c r="AD129" s="147">
        <v>191.52103555555601</v>
      </c>
      <c r="AE129" s="134"/>
      <c r="AF129" s="134"/>
      <c r="AG129" s="134"/>
      <c r="AH129" s="134"/>
      <c r="AI129" s="134"/>
      <c r="AJ129" s="134"/>
      <c r="AK129" s="19"/>
      <c r="AL129" s="19" t="s">
        <v>276</v>
      </c>
      <c r="AM129" s="19"/>
      <c r="AN129" s="19"/>
      <c r="AO129" s="46"/>
      <c r="AP129" s="46"/>
      <c r="AQ129" s="265"/>
    </row>
    <row r="130" spans="1:43" s="151" customFormat="1" ht="30" customHeight="1" x14ac:dyDescent="0.25">
      <c r="A130" s="406"/>
      <c r="B130" s="263"/>
      <c r="C130" s="321"/>
      <c r="D130" s="321"/>
      <c r="E130" s="321"/>
      <c r="F130" s="321"/>
      <c r="G130" s="321"/>
      <c r="H130" s="263"/>
      <c r="I130" s="321"/>
      <c r="J130" s="242"/>
      <c r="K130" s="347"/>
      <c r="L130" s="347"/>
      <c r="M130" s="248"/>
      <c r="N130" s="251"/>
      <c r="O130" s="350"/>
      <c r="P130" s="233"/>
      <c r="Q130" s="233"/>
      <c r="R130" s="233"/>
      <c r="S130" s="233"/>
      <c r="T130" s="219"/>
      <c r="U130" s="233"/>
      <c r="V130" s="233"/>
      <c r="W130" s="233"/>
      <c r="X130" s="11" t="s">
        <v>282</v>
      </c>
      <c r="Y130" s="11" t="s">
        <v>64</v>
      </c>
      <c r="Z130" s="224"/>
      <c r="AA130" s="149">
        <v>20.15944354783333</v>
      </c>
      <c r="AB130" s="24">
        <v>43</v>
      </c>
      <c r="AC130" s="24"/>
      <c r="AD130" s="150"/>
      <c r="AE130" s="45"/>
      <c r="AF130" s="45"/>
      <c r="AG130" s="45"/>
      <c r="AH130" s="45"/>
      <c r="AI130" s="45"/>
      <c r="AJ130" s="45"/>
      <c r="AK130" s="24"/>
      <c r="AL130" s="24"/>
      <c r="AM130" s="24"/>
      <c r="AN130" s="24"/>
      <c r="AO130" s="47"/>
      <c r="AP130" s="47"/>
      <c r="AQ130" s="239"/>
    </row>
    <row r="131" spans="1:43" s="151" customFormat="1" ht="30" customHeight="1" x14ac:dyDescent="0.25">
      <c r="A131" s="406"/>
      <c r="B131" s="263"/>
      <c r="C131" s="321"/>
      <c r="D131" s="321"/>
      <c r="E131" s="321"/>
      <c r="F131" s="321"/>
      <c r="G131" s="321"/>
      <c r="H131" s="263"/>
      <c r="I131" s="321"/>
      <c r="J131" s="242"/>
      <c r="K131" s="347"/>
      <c r="L131" s="347"/>
      <c r="M131" s="248"/>
      <c r="N131" s="251"/>
      <c r="O131" s="350"/>
      <c r="P131" s="233"/>
      <c r="Q131" s="233"/>
      <c r="R131" s="233"/>
      <c r="S131" s="233"/>
      <c r="T131" s="219"/>
      <c r="U131" s="233"/>
      <c r="V131" s="233"/>
      <c r="W131" s="233"/>
      <c r="X131" s="11" t="s">
        <v>283</v>
      </c>
      <c r="Y131" s="11" t="s">
        <v>46</v>
      </c>
      <c r="Z131" s="224"/>
      <c r="AA131" s="149">
        <v>18.745664389933335</v>
      </c>
      <c r="AB131" s="24"/>
      <c r="AC131" s="24"/>
      <c r="AD131" s="150">
        <v>148.4288025555559</v>
      </c>
      <c r="AE131" s="45"/>
      <c r="AF131" s="45"/>
      <c r="AG131" s="45"/>
      <c r="AH131" s="45"/>
      <c r="AI131" s="45"/>
      <c r="AJ131" s="45"/>
      <c r="AK131" s="24"/>
      <c r="AL131" s="24"/>
      <c r="AM131" s="24"/>
      <c r="AN131" s="24"/>
      <c r="AO131" s="47"/>
      <c r="AP131" s="47"/>
      <c r="AQ131" s="239"/>
    </row>
    <row r="132" spans="1:43" s="133" customFormat="1" ht="30" customHeight="1" thickBot="1" x14ac:dyDescent="0.3">
      <c r="A132" s="407"/>
      <c r="B132" s="263"/>
      <c r="C132" s="322"/>
      <c r="D132" s="322"/>
      <c r="E132" s="322"/>
      <c r="F132" s="321"/>
      <c r="G132" s="321"/>
      <c r="H132" s="264"/>
      <c r="I132" s="322"/>
      <c r="J132" s="243"/>
      <c r="K132" s="348"/>
      <c r="L132" s="348"/>
      <c r="M132" s="249"/>
      <c r="N132" s="252"/>
      <c r="O132" s="351"/>
      <c r="P132" s="234"/>
      <c r="Q132" s="234"/>
      <c r="R132" s="234"/>
      <c r="S132" s="234"/>
      <c r="T132" s="220"/>
      <c r="U132" s="233"/>
      <c r="V132" s="234"/>
      <c r="W132" s="233"/>
      <c r="X132" s="125" t="s">
        <v>284</v>
      </c>
      <c r="Y132" s="125" t="s">
        <v>64</v>
      </c>
      <c r="Z132" s="225"/>
      <c r="AA132" s="152">
        <v>17.279523040999997</v>
      </c>
      <c r="AB132" s="34">
        <v>31</v>
      </c>
      <c r="AC132" s="34"/>
      <c r="AD132" s="135"/>
      <c r="AE132" s="135"/>
      <c r="AF132" s="135"/>
      <c r="AG132" s="135"/>
      <c r="AH132" s="135"/>
      <c r="AI132" s="135"/>
      <c r="AJ132" s="135"/>
      <c r="AK132" s="34"/>
      <c r="AL132" s="34"/>
      <c r="AM132" s="34"/>
      <c r="AN132" s="34"/>
      <c r="AO132" s="128"/>
      <c r="AP132" s="128"/>
      <c r="AQ132" s="240"/>
    </row>
    <row r="133" spans="1:43" s="42" customFormat="1" ht="36.6" customHeight="1" x14ac:dyDescent="0.25">
      <c r="A133" s="259">
        <v>54</v>
      </c>
      <c r="B133" s="262" t="s">
        <v>285</v>
      </c>
      <c r="C133" s="355" t="s">
        <v>286</v>
      </c>
      <c r="D133" s="355"/>
      <c r="E133" s="355"/>
      <c r="F133" s="262" t="s">
        <v>287</v>
      </c>
      <c r="G133" s="262" t="s">
        <v>45</v>
      </c>
      <c r="H133" s="262" t="s">
        <v>115</v>
      </c>
      <c r="I133" s="262" t="s">
        <v>46</v>
      </c>
      <c r="J133" s="241"/>
      <c r="K133" s="346">
        <f>'[1]54.Kevin James(2002)C2'!D11</f>
        <v>1485.1277455920001</v>
      </c>
      <c r="L133" s="346">
        <f>'[1]54.Kevin James(2002)C2'!A11</f>
        <v>60.309759999999997</v>
      </c>
      <c r="M133" s="247">
        <v>1519.34</v>
      </c>
      <c r="N133" s="250" t="s">
        <v>47</v>
      </c>
      <c r="O133" s="349">
        <f>5*0.3048</f>
        <v>1.524</v>
      </c>
      <c r="P133" s="232"/>
      <c r="Q133" s="232"/>
      <c r="R133" s="232">
        <f>7.5*0.3048</f>
        <v>2.286</v>
      </c>
      <c r="S133" s="232">
        <f>R133/O133</f>
        <v>1.5</v>
      </c>
      <c r="T133" s="218">
        <v>21000000</v>
      </c>
      <c r="U133" s="232">
        <f>V133*10^-12</f>
        <v>0.26479499174377802</v>
      </c>
      <c r="V133" s="232">
        <v>264794991743.77802</v>
      </c>
      <c r="W133" s="218">
        <f t="shared" ref="W133" si="8">T133*U133</f>
        <v>5560694.8266193382</v>
      </c>
      <c r="X133" s="90" t="s">
        <v>288</v>
      </c>
      <c r="Y133" s="91" t="s">
        <v>289</v>
      </c>
      <c r="Z133" s="224"/>
      <c r="AA133" s="38">
        <v>20</v>
      </c>
      <c r="AB133" s="38"/>
      <c r="AC133" s="38"/>
      <c r="AD133" s="38">
        <v>350</v>
      </c>
      <c r="AE133" s="40"/>
      <c r="AF133" s="40"/>
      <c r="AG133" s="40"/>
      <c r="AH133" s="40"/>
      <c r="AI133" s="40"/>
      <c r="AJ133" s="40"/>
      <c r="AK133" s="38">
        <v>63</v>
      </c>
      <c r="AL133" s="40"/>
      <c r="AM133" s="40"/>
      <c r="AN133" s="38">
        <v>80</v>
      </c>
      <c r="AO133" s="47"/>
      <c r="AP133" s="47"/>
      <c r="AQ133" s="262" t="s">
        <v>290</v>
      </c>
    </row>
    <row r="134" spans="1:43" ht="34.9" customHeight="1" x14ac:dyDescent="0.25">
      <c r="A134" s="260"/>
      <c r="B134" s="263"/>
      <c r="C134" s="321"/>
      <c r="D134" s="321"/>
      <c r="E134" s="321"/>
      <c r="F134" s="263"/>
      <c r="G134" s="263"/>
      <c r="H134" s="263"/>
      <c r="I134" s="263"/>
      <c r="J134" s="242"/>
      <c r="K134" s="347"/>
      <c r="L134" s="347"/>
      <c r="M134" s="248"/>
      <c r="N134" s="251"/>
      <c r="O134" s="350"/>
      <c r="P134" s="233"/>
      <c r="Q134" s="233"/>
      <c r="R134" s="233"/>
      <c r="S134" s="233"/>
      <c r="T134" s="219"/>
      <c r="U134" s="233"/>
      <c r="V134" s="233"/>
      <c r="W134" s="233"/>
      <c r="X134" s="101" t="s">
        <v>291</v>
      </c>
      <c r="Y134" s="102" t="s">
        <v>292</v>
      </c>
      <c r="Z134" s="224"/>
      <c r="AA134" s="24">
        <v>21</v>
      </c>
      <c r="AD134" s="24"/>
      <c r="AK134" s="24">
        <v>89</v>
      </c>
      <c r="AN134" s="24">
        <v>250</v>
      </c>
      <c r="AO134" s="47"/>
      <c r="AP134" s="47"/>
      <c r="AQ134" s="263"/>
    </row>
    <row r="135" spans="1:43" s="27" customFormat="1" ht="34.9" customHeight="1" x14ac:dyDescent="0.25">
      <c r="A135" s="260"/>
      <c r="B135" s="263"/>
      <c r="C135" s="321"/>
      <c r="D135" s="321"/>
      <c r="E135" s="321"/>
      <c r="F135" s="263"/>
      <c r="G135" s="263"/>
      <c r="H135" s="263"/>
      <c r="I135" s="263"/>
      <c r="J135" s="242"/>
      <c r="K135" s="347"/>
      <c r="L135" s="347"/>
      <c r="M135" s="248"/>
      <c r="N135" s="251"/>
      <c r="O135" s="350"/>
      <c r="P135" s="233"/>
      <c r="Q135" s="233"/>
      <c r="R135" s="233"/>
      <c r="S135" s="233"/>
      <c r="T135" s="219"/>
      <c r="U135" s="233"/>
      <c r="V135" s="233"/>
      <c r="W135" s="233"/>
      <c r="X135" s="101" t="s">
        <v>293</v>
      </c>
      <c r="Y135" s="102" t="s">
        <v>290</v>
      </c>
      <c r="Z135" s="224"/>
      <c r="AA135" s="12">
        <v>22</v>
      </c>
      <c r="AB135" s="12"/>
      <c r="AC135" s="12"/>
      <c r="AD135" s="12"/>
      <c r="AE135" s="120"/>
      <c r="AF135" s="120"/>
      <c r="AG135" s="120"/>
      <c r="AH135" s="120"/>
      <c r="AI135" s="120"/>
      <c r="AJ135" s="120"/>
      <c r="AK135" s="11" t="s">
        <v>194</v>
      </c>
      <c r="AL135" s="120"/>
      <c r="AM135" s="120"/>
      <c r="AN135" s="12">
        <v>900</v>
      </c>
      <c r="AO135" s="47"/>
      <c r="AP135" s="47"/>
      <c r="AQ135" s="263"/>
    </row>
    <row r="136" spans="1:43" s="35" customFormat="1" ht="34.15" customHeight="1" thickBot="1" x14ac:dyDescent="0.3">
      <c r="A136" s="261"/>
      <c r="B136" s="264"/>
      <c r="C136" s="322"/>
      <c r="D136" s="322"/>
      <c r="E136" s="322"/>
      <c r="F136" s="264"/>
      <c r="G136" s="264"/>
      <c r="H136" s="264"/>
      <c r="I136" s="264"/>
      <c r="J136" s="243"/>
      <c r="K136" s="348"/>
      <c r="L136" s="348"/>
      <c r="M136" s="249"/>
      <c r="N136" s="252"/>
      <c r="O136" s="351"/>
      <c r="P136" s="234"/>
      <c r="Q136" s="234"/>
      <c r="R136" s="234"/>
      <c r="S136" s="234"/>
      <c r="T136" s="220"/>
      <c r="U136" s="233"/>
      <c r="V136" s="234"/>
      <c r="W136" s="233"/>
      <c r="X136" s="125" t="s">
        <v>294</v>
      </c>
      <c r="Y136" s="126" t="s">
        <v>290</v>
      </c>
      <c r="Z136" s="225"/>
      <c r="AA136" s="34">
        <v>22</v>
      </c>
      <c r="AB136" s="34"/>
      <c r="AC136" s="34"/>
      <c r="AD136" s="34"/>
      <c r="AE136" s="135"/>
      <c r="AF136" s="135"/>
      <c r="AG136" s="135"/>
      <c r="AH136" s="135"/>
      <c r="AI136" s="135"/>
      <c r="AJ136" s="135"/>
      <c r="AK136" s="125" t="s">
        <v>194</v>
      </c>
      <c r="AL136" s="135"/>
      <c r="AM136" s="135"/>
      <c r="AN136" s="34">
        <v>1000</v>
      </c>
      <c r="AO136" s="128"/>
      <c r="AP136" s="128"/>
      <c r="AQ136" s="264"/>
    </row>
    <row r="137" spans="1:43" s="20" customFormat="1" ht="36.6" customHeight="1" x14ac:dyDescent="0.25">
      <c r="A137" s="259">
        <v>55</v>
      </c>
      <c r="B137" s="262" t="s">
        <v>285</v>
      </c>
      <c r="C137" s="355" t="s">
        <v>286</v>
      </c>
      <c r="D137" s="355"/>
      <c r="E137" s="355"/>
      <c r="F137" s="262" t="s">
        <v>287</v>
      </c>
      <c r="G137" s="262" t="s">
        <v>45</v>
      </c>
      <c r="H137" s="262" t="s">
        <v>116</v>
      </c>
      <c r="I137" s="262" t="s">
        <v>46</v>
      </c>
      <c r="J137" s="241"/>
      <c r="K137" s="346">
        <f>'[1]55.Kevin James(2002)C3'!D10</f>
        <v>983.76868905599997</v>
      </c>
      <c r="L137" s="346">
        <f>'[1]55.Kevin James(2002)C3'!A10</f>
        <v>58.775599999999997</v>
      </c>
      <c r="M137" s="247">
        <v>1109.26</v>
      </c>
      <c r="N137" s="250" t="s">
        <v>47</v>
      </c>
      <c r="O137" s="349">
        <f t="shared" ref="O137" si="9">5*0.3048</f>
        <v>1.524</v>
      </c>
      <c r="P137" s="232"/>
      <c r="Q137" s="232"/>
      <c r="R137" s="232">
        <f>5*0.3048</f>
        <v>1.524</v>
      </c>
      <c r="S137" s="232">
        <f>R137/O137</f>
        <v>1</v>
      </c>
      <c r="T137" s="218">
        <v>21000000</v>
      </c>
      <c r="U137" s="232">
        <f>V137*10^-12</f>
        <v>0.26479499174377802</v>
      </c>
      <c r="V137" s="232">
        <v>264794991743.77802</v>
      </c>
      <c r="W137" s="218">
        <f t="shared" ref="W137:W141" si="10">T137*U137</f>
        <v>5560694.8266193382</v>
      </c>
      <c r="X137" s="122" t="s">
        <v>288</v>
      </c>
      <c r="Y137" s="123" t="s">
        <v>289</v>
      </c>
      <c r="Z137" s="223"/>
      <c r="AA137" s="38">
        <v>20</v>
      </c>
      <c r="AB137" s="19"/>
      <c r="AC137" s="19"/>
      <c r="AD137" s="19">
        <v>550</v>
      </c>
      <c r="AE137" s="134"/>
      <c r="AF137" s="134"/>
      <c r="AG137" s="134"/>
      <c r="AH137" s="134"/>
      <c r="AI137" s="134"/>
      <c r="AJ137" s="134"/>
      <c r="AK137" s="19">
        <v>63</v>
      </c>
      <c r="AL137" s="134"/>
      <c r="AM137" s="134"/>
      <c r="AN137" s="19">
        <v>80</v>
      </c>
      <c r="AO137" s="46"/>
      <c r="AP137" s="46"/>
      <c r="AQ137" s="262" t="s">
        <v>290</v>
      </c>
    </row>
    <row r="138" spans="1:43" ht="34.9" customHeight="1" x14ac:dyDescent="0.25">
      <c r="A138" s="260"/>
      <c r="B138" s="263"/>
      <c r="C138" s="321"/>
      <c r="D138" s="321"/>
      <c r="E138" s="321"/>
      <c r="F138" s="263"/>
      <c r="G138" s="263"/>
      <c r="H138" s="263"/>
      <c r="I138" s="263"/>
      <c r="J138" s="242"/>
      <c r="K138" s="347"/>
      <c r="L138" s="347"/>
      <c r="M138" s="248"/>
      <c r="N138" s="251"/>
      <c r="O138" s="350"/>
      <c r="P138" s="233"/>
      <c r="Q138" s="233"/>
      <c r="R138" s="233"/>
      <c r="S138" s="233"/>
      <c r="T138" s="219"/>
      <c r="U138" s="233"/>
      <c r="V138" s="233"/>
      <c r="W138" s="233"/>
      <c r="X138" s="101" t="s">
        <v>291</v>
      </c>
      <c r="Y138" s="102" t="s">
        <v>292</v>
      </c>
      <c r="Z138" s="224"/>
      <c r="AA138" s="24">
        <v>21</v>
      </c>
      <c r="AD138" s="24"/>
      <c r="AK138" s="24">
        <v>89</v>
      </c>
      <c r="AN138" s="24">
        <v>250</v>
      </c>
      <c r="AO138" s="47"/>
      <c r="AP138" s="47"/>
      <c r="AQ138" s="263"/>
    </row>
    <row r="139" spans="1:43" s="27" customFormat="1" ht="34.9" customHeight="1" x14ac:dyDescent="0.25">
      <c r="A139" s="260"/>
      <c r="B139" s="263"/>
      <c r="C139" s="321"/>
      <c r="D139" s="321"/>
      <c r="E139" s="321"/>
      <c r="F139" s="263"/>
      <c r="G139" s="263"/>
      <c r="H139" s="263"/>
      <c r="I139" s="263"/>
      <c r="J139" s="242"/>
      <c r="K139" s="347"/>
      <c r="L139" s="347"/>
      <c r="M139" s="248"/>
      <c r="N139" s="251"/>
      <c r="O139" s="350"/>
      <c r="P139" s="233"/>
      <c r="Q139" s="233"/>
      <c r="R139" s="233"/>
      <c r="S139" s="233"/>
      <c r="T139" s="219"/>
      <c r="U139" s="233"/>
      <c r="V139" s="233"/>
      <c r="W139" s="233"/>
      <c r="X139" s="101" t="s">
        <v>293</v>
      </c>
      <c r="Y139" s="102" t="s">
        <v>290</v>
      </c>
      <c r="Z139" s="224"/>
      <c r="AA139" s="12">
        <v>22</v>
      </c>
      <c r="AB139" s="12"/>
      <c r="AC139" s="12"/>
      <c r="AD139" s="12"/>
      <c r="AE139" s="120"/>
      <c r="AF139" s="120"/>
      <c r="AG139" s="120"/>
      <c r="AH139" s="120"/>
      <c r="AI139" s="120"/>
      <c r="AJ139" s="120"/>
      <c r="AK139" s="11" t="s">
        <v>194</v>
      </c>
      <c r="AL139" s="120"/>
      <c r="AM139" s="120"/>
      <c r="AN139" s="12">
        <v>900</v>
      </c>
      <c r="AO139" s="47"/>
      <c r="AP139" s="47"/>
      <c r="AQ139" s="263"/>
    </row>
    <row r="140" spans="1:43" s="35" customFormat="1" ht="34.15" customHeight="1" thickBot="1" x14ac:dyDescent="0.3">
      <c r="A140" s="261"/>
      <c r="B140" s="264"/>
      <c r="C140" s="322"/>
      <c r="D140" s="322"/>
      <c r="E140" s="322"/>
      <c r="F140" s="264"/>
      <c r="G140" s="264"/>
      <c r="H140" s="264"/>
      <c r="I140" s="264"/>
      <c r="J140" s="243"/>
      <c r="K140" s="348"/>
      <c r="L140" s="348"/>
      <c r="M140" s="249"/>
      <c r="N140" s="252"/>
      <c r="O140" s="351"/>
      <c r="P140" s="234"/>
      <c r="Q140" s="234"/>
      <c r="R140" s="234"/>
      <c r="S140" s="234"/>
      <c r="T140" s="220"/>
      <c r="U140" s="233"/>
      <c r="V140" s="234"/>
      <c r="W140" s="233"/>
      <c r="X140" s="125" t="s">
        <v>294</v>
      </c>
      <c r="Y140" s="126" t="s">
        <v>290</v>
      </c>
      <c r="Z140" s="225"/>
      <c r="AA140" s="34">
        <v>22</v>
      </c>
      <c r="AB140" s="34"/>
      <c r="AC140" s="34"/>
      <c r="AD140" s="34"/>
      <c r="AE140" s="135"/>
      <c r="AF140" s="135"/>
      <c r="AG140" s="135"/>
      <c r="AH140" s="135"/>
      <c r="AI140" s="135"/>
      <c r="AJ140" s="135"/>
      <c r="AK140" s="125" t="s">
        <v>194</v>
      </c>
      <c r="AL140" s="135"/>
      <c r="AM140" s="135"/>
      <c r="AN140" s="34">
        <v>1000</v>
      </c>
      <c r="AO140" s="128"/>
      <c r="AP140" s="128"/>
      <c r="AQ140" s="264"/>
    </row>
    <row r="141" spans="1:43" s="20" customFormat="1" ht="36.6" customHeight="1" x14ac:dyDescent="0.25">
      <c r="A141" s="259">
        <v>56</v>
      </c>
      <c r="B141" s="262" t="s">
        <v>285</v>
      </c>
      <c r="C141" s="355" t="s">
        <v>286</v>
      </c>
      <c r="D141" s="355"/>
      <c r="E141" s="355"/>
      <c r="F141" s="262" t="s">
        <v>287</v>
      </c>
      <c r="G141" s="262" t="s">
        <v>45</v>
      </c>
      <c r="H141" s="262" t="s">
        <v>295</v>
      </c>
      <c r="I141" s="262" t="s">
        <v>46</v>
      </c>
      <c r="J141" s="241"/>
      <c r="K141" s="346">
        <f>'[1]56.Kevin James(2002)C4'!D7</f>
        <v>395.13552472800001</v>
      </c>
      <c r="L141" s="346">
        <f>'[1]56.Kevin James(2002)C4'!A7</f>
        <v>31.978599999999997</v>
      </c>
      <c r="M141" s="247">
        <v>416.84</v>
      </c>
      <c r="N141" s="250" t="s">
        <v>47</v>
      </c>
      <c r="O141" s="349">
        <f t="shared" ref="O141" si="11">5*0.3048</f>
        <v>1.524</v>
      </c>
      <c r="P141" s="232"/>
      <c r="Q141" s="232"/>
      <c r="R141" s="232">
        <f>2.5*0.3048</f>
        <v>0.76200000000000001</v>
      </c>
      <c r="S141" s="232">
        <f>R141/O141</f>
        <v>0.5</v>
      </c>
      <c r="T141" s="218">
        <v>21000000</v>
      </c>
      <c r="U141" s="232">
        <f>V141*10^-12</f>
        <v>0.26479499174377802</v>
      </c>
      <c r="V141" s="232">
        <v>264794991743.77802</v>
      </c>
      <c r="W141" s="218">
        <f t="shared" si="10"/>
        <v>5560694.8266193382</v>
      </c>
      <c r="X141" s="122" t="s">
        <v>288</v>
      </c>
      <c r="Y141" s="123" t="s">
        <v>289</v>
      </c>
      <c r="Z141" s="223"/>
      <c r="AA141" s="38">
        <v>20</v>
      </c>
      <c r="AB141" s="19"/>
      <c r="AC141" s="19"/>
      <c r="AD141" s="19">
        <v>550</v>
      </c>
      <c r="AE141" s="134"/>
      <c r="AF141" s="134"/>
      <c r="AG141" s="134"/>
      <c r="AH141" s="134"/>
      <c r="AI141" s="134"/>
      <c r="AJ141" s="134"/>
      <c r="AK141" s="19">
        <v>63</v>
      </c>
      <c r="AL141" s="134"/>
      <c r="AM141" s="134"/>
      <c r="AN141" s="19">
        <v>80</v>
      </c>
      <c r="AO141" s="46"/>
      <c r="AP141" s="46"/>
      <c r="AQ141" s="262" t="s">
        <v>290</v>
      </c>
    </row>
    <row r="142" spans="1:43" ht="34.9" customHeight="1" x14ac:dyDescent="0.25">
      <c r="A142" s="260"/>
      <c r="B142" s="263"/>
      <c r="C142" s="321"/>
      <c r="D142" s="321"/>
      <c r="E142" s="321"/>
      <c r="F142" s="263"/>
      <c r="G142" s="263"/>
      <c r="H142" s="263"/>
      <c r="I142" s="263"/>
      <c r="J142" s="242"/>
      <c r="K142" s="347"/>
      <c r="L142" s="347"/>
      <c r="M142" s="248"/>
      <c r="N142" s="251"/>
      <c r="O142" s="350"/>
      <c r="P142" s="233"/>
      <c r="Q142" s="233"/>
      <c r="R142" s="233"/>
      <c r="S142" s="233"/>
      <c r="T142" s="219"/>
      <c r="U142" s="233"/>
      <c r="V142" s="233"/>
      <c r="W142" s="233"/>
      <c r="X142" s="101" t="s">
        <v>291</v>
      </c>
      <c r="Y142" s="102" t="s">
        <v>292</v>
      </c>
      <c r="Z142" s="224"/>
      <c r="AA142" s="24">
        <v>21</v>
      </c>
      <c r="AD142" s="24"/>
      <c r="AK142" s="24">
        <v>89</v>
      </c>
      <c r="AN142" s="24">
        <v>250</v>
      </c>
      <c r="AO142" s="47"/>
      <c r="AP142" s="47"/>
      <c r="AQ142" s="263"/>
    </row>
    <row r="143" spans="1:43" s="27" customFormat="1" ht="34.9" customHeight="1" x14ac:dyDescent="0.25">
      <c r="A143" s="260"/>
      <c r="B143" s="263"/>
      <c r="C143" s="321"/>
      <c r="D143" s="321"/>
      <c r="E143" s="321"/>
      <c r="F143" s="263"/>
      <c r="G143" s="263"/>
      <c r="H143" s="263"/>
      <c r="I143" s="263"/>
      <c r="J143" s="242"/>
      <c r="K143" s="347"/>
      <c r="L143" s="347"/>
      <c r="M143" s="248"/>
      <c r="N143" s="251"/>
      <c r="O143" s="350"/>
      <c r="P143" s="233"/>
      <c r="Q143" s="233"/>
      <c r="R143" s="233"/>
      <c r="S143" s="233"/>
      <c r="T143" s="219"/>
      <c r="U143" s="233"/>
      <c r="V143" s="233"/>
      <c r="W143" s="233"/>
      <c r="X143" s="101" t="s">
        <v>293</v>
      </c>
      <c r="Y143" s="102" t="s">
        <v>290</v>
      </c>
      <c r="Z143" s="224"/>
      <c r="AA143" s="12">
        <v>22</v>
      </c>
      <c r="AB143" s="12"/>
      <c r="AC143" s="12"/>
      <c r="AD143" s="12"/>
      <c r="AE143" s="120"/>
      <c r="AF143" s="120"/>
      <c r="AG143" s="120"/>
      <c r="AH143" s="120"/>
      <c r="AI143" s="120"/>
      <c r="AJ143" s="120"/>
      <c r="AK143" s="11" t="s">
        <v>194</v>
      </c>
      <c r="AL143" s="120"/>
      <c r="AM143" s="120"/>
      <c r="AN143" s="12">
        <v>900</v>
      </c>
      <c r="AO143" s="47"/>
      <c r="AP143" s="47"/>
      <c r="AQ143" s="263"/>
    </row>
    <row r="144" spans="1:43" s="35" customFormat="1" ht="34.15" customHeight="1" thickBot="1" x14ac:dyDescent="0.3">
      <c r="A144" s="261"/>
      <c r="B144" s="264"/>
      <c r="C144" s="322"/>
      <c r="D144" s="322"/>
      <c r="E144" s="322"/>
      <c r="F144" s="264"/>
      <c r="G144" s="264"/>
      <c r="H144" s="264"/>
      <c r="I144" s="264"/>
      <c r="J144" s="243"/>
      <c r="K144" s="348"/>
      <c r="L144" s="348"/>
      <c r="M144" s="249"/>
      <c r="N144" s="252"/>
      <c r="O144" s="351"/>
      <c r="P144" s="234"/>
      <c r="Q144" s="234"/>
      <c r="R144" s="234"/>
      <c r="S144" s="234"/>
      <c r="T144" s="220"/>
      <c r="U144" s="233"/>
      <c r="V144" s="234"/>
      <c r="W144" s="233"/>
      <c r="X144" s="125" t="s">
        <v>294</v>
      </c>
      <c r="Y144" s="126" t="s">
        <v>290</v>
      </c>
      <c r="Z144" s="225"/>
      <c r="AA144" s="34">
        <v>22</v>
      </c>
      <c r="AB144" s="34"/>
      <c r="AC144" s="34"/>
      <c r="AD144" s="34"/>
      <c r="AE144" s="135"/>
      <c r="AF144" s="135"/>
      <c r="AG144" s="135"/>
      <c r="AH144" s="135"/>
      <c r="AI144" s="135"/>
      <c r="AJ144" s="135"/>
      <c r="AK144" s="125" t="s">
        <v>194</v>
      </c>
      <c r="AL144" s="135"/>
      <c r="AM144" s="135"/>
      <c r="AN144" s="34">
        <v>1000</v>
      </c>
      <c r="AO144" s="128"/>
      <c r="AP144" s="128"/>
      <c r="AQ144" s="264"/>
    </row>
    <row r="145" spans="1:43" s="20" customFormat="1" ht="36.6" customHeight="1" x14ac:dyDescent="0.25">
      <c r="A145" s="259">
        <v>57</v>
      </c>
      <c r="B145" s="262" t="s">
        <v>285</v>
      </c>
      <c r="C145" s="355" t="s">
        <v>286</v>
      </c>
      <c r="D145" s="355"/>
      <c r="E145" s="355"/>
      <c r="F145" s="262" t="s">
        <v>287</v>
      </c>
      <c r="G145" s="262" t="s">
        <v>45</v>
      </c>
      <c r="H145" s="262" t="s">
        <v>296</v>
      </c>
      <c r="I145" s="262" t="s">
        <v>46</v>
      </c>
      <c r="J145" s="241"/>
      <c r="K145" s="346">
        <f>'[1]57.Kevin James(2002)F2'!D12</f>
        <v>1475.519586936</v>
      </c>
      <c r="L145" s="346">
        <f>'[1]57.Kevin James(2002)F2'!A12</f>
        <v>28.704540000000001</v>
      </c>
      <c r="M145" s="247">
        <v>1780.98</v>
      </c>
      <c r="N145" s="250" t="s">
        <v>47</v>
      </c>
      <c r="O145" s="349">
        <f>5*0.3048</f>
        <v>1.524</v>
      </c>
      <c r="P145" s="232"/>
      <c r="Q145" s="232"/>
      <c r="R145" s="232">
        <f>7.5*0.3048</f>
        <v>2.286</v>
      </c>
      <c r="S145" s="232">
        <f>R145/O145</f>
        <v>1.5</v>
      </c>
      <c r="T145" s="218">
        <v>21000000</v>
      </c>
      <c r="U145" s="232">
        <f t="shared" ref="U145" si="12">V145*10^-12</f>
        <v>0.26479499174377802</v>
      </c>
      <c r="V145" s="232">
        <v>264794991743.77802</v>
      </c>
      <c r="W145" s="218">
        <f t="shared" ref="W145:W153" si="13">T145*U145</f>
        <v>5560694.8266193382</v>
      </c>
      <c r="X145" s="122" t="s">
        <v>288</v>
      </c>
      <c r="Y145" s="123" t="s">
        <v>289</v>
      </c>
      <c r="Z145" s="223"/>
      <c r="AA145" s="38">
        <v>20</v>
      </c>
      <c r="AB145" s="19"/>
      <c r="AC145" s="19"/>
      <c r="AD145" s="19">
        <v>550</v>
      </c>
      <c r="AE145" s="134"/>
      <c r="AF145" s="134"/>
      <c r="AG145" s="134"/>
      <c r="AH145" s="134"/>
      <c r="AI145" s="134"/>
      <c r="AJ145" s="134"/>
      <c r="AK145" s="19">
        <v>63</v>
      </c>
      <c r="AL145" s="134"/>
      <c r="AM145" s="134"/>
      <c r="AN145" s="19">
        <v>80</v>
      </c>
      <c r="AO145" s="46"/>
      <c r="AP145" s="46"/>
      <c r="AQ145" s="262" t="s">
        <v>290</v>
      </c>
    </row>
    <row r="146" spans="1:43" ht="34.9" customHeight="1" x14ac:dyDescent="0.25">
      <c r="A146" s="260"/>
      <c r="B146" s="263"/>
      <c r="C146" s="321"/>
      <c r="D146" s="321"/>
      <c r="E146" s="321"/>
      <c r="F146" s="263"/>
      <c r="G146" s="263"/>
      <c r="H146" s="263"/>
      <c r="I146" s="263"/>
      <c r="J146" s="242"/>
      <c r="K146" s="347"/>
      <c r="L146" s="347"/>
      <c r="M146" s="248"/>
      <c r="N146" s="251"/>
      <c r="O146" s="350"/>
      <c r="P146" s="233"/>
      <c r="Q146" s="233"/>
      <c r="R146" s="233"/>
      <c r="S146" s="233"/>
      <c r="T146" s="219"/>
      <c r="U146" s="233"/>
      <c r="V146" s="233"/>
      <c r="W146" s="233"/>
      <c r="X146" s="101" t="s">
        <v>291</v>
      </c>
      <c r="Y146" s="102" t="s">
        <v>292</v>
      </c>
      <c r="Z146" s="224"/>
      <c r="AA146" s="24">
        <v>21</v>
      </c>
      <c r="AD146" s="24"/>
      <c r="AK146" s="24">
        <v>89</v>
      </c>
      <c r="AN146" s="24">
        <v>250</v>
      </c>
      <c r="AO146" s="47"/>
      <c r="AP146" s="47"/>
      <c r="AQ146" s="263"/>
    </row>
    <row r="147" spans="1:43" s="27" customFormat="1" ht="34.9" customHeight="1" x14ac:dyDescent="0.25">
      <c r="A147" s="260"/>
      <c r="B147" s="263"/>
      <c r="C147" s="321"/>
      <c r="D147" s="321"/>
      <c r="E147" s="321"/>
      <c r="F147" s="263"/>
      <c r="G147" s="263"/>
      <c r="H147" s="263"/>
      <c r="I147" s="263"/>
      <c r="J147" s="242"/>
      <c r="K147" s="347"/>
      <c r="L147" s="347"/>
      <c r="M147" s="248"/>
      <c r="N147" s="251"/>
      <c r="O147" s="350"/>
      <c r="P147" s="233"/>
      <c r="Q147" s="233"/>
      <c r="R147" s="233"/>
      <c r="S147" s="233"/>
      <c r="T147" s="219"/>
      <c r="U147" s="233"/>
      <c r="V147" s="233"/>
      <c r="W147" s="233"/>
      <c r="X147" s="101" t="s">
        <v>293</v>
      </c>
      <c r="Y147" s="102" t="s">
        <v>290</v>
      </c>
      <c r="Z147" s="224"/>
      <c r="AA147" s="12">
        <v>22</v>
      </c>
      <c r="AB147" s="12"/>
      <c r="AC147" s="12"/>
      <c r="AD147" s="12"/>
      <c r="AE147" s="120"/>
      <c r="AF147" s="120"/>
      <c r="AG147" s="120"/>
      <c r="AH147" s="120"/>
      <c r="AI147" s="120"/>
      <c r="AJ147" s="120"/>
      <c r="AK147" s="11" t="s">
        <v>194</v>
      </c>
      <c r="AL147" s="120"/>
      <c r="AM147" s="120"/>
      <c r="AN147" s="12">
        <v>900</v>
      </c>
      <c r="AO147" s="47"/>
      <c r="AP147" s="47"/>
      <c r="AQ147" s="263"/>
    </row>
    <row r="148" spans="1:43" s="35" customFormat="1" ht="34.15" customHeight="1" thickBot="1" x14ac:dyDescent="0.3">
      <c r="A148" s="261"/>
      <c r="B148" s="264"/>
      <c r="C148" s="322"/>
      <c r="D148" s="322"/>
      <c r="E148" s="322"/>
      <c r="F148" s="264"/>
      <c r="G148" s="264"/>
      <c r="H148" s="264"/>
      <c r="I148" s="264"/>
      <c r="J148" s="243"/>
      <c r="K148" s="348"/>
      <c r="L148" s="348"/>
      <c r="M148" s="249"/>
      <c r="N148" s="252"/>
      <c r="O148" s="351"/>
      <c r="P148" s="234"/>
      <c r="Q148" s="234"/>
      <c r="R148" s="234"/>
      <c r="S148" s="234"/>
      <c r="T148" s="220"/>
      <c r="U148" s="233"/>
      <c r="V148" s="234"/>
      <c r="W148" s="233"/>
      <c r="X148" s="125" t="s">
        <v>294</v>
      </c>
      <c r="Y148" s="126" t="s">
        <v>290</v>
      </c>
      <c r="Z148" s="225"/>
      <c r="AA148" s="34">
        <v>22</v>
      </c>
      <c r="AB148" s="34"/>
      <c r="AC148" s="34"/>
      <c r="AD148" s="34"/>
      <c r="AE148" s="135"/>
      <c r="AF148" s="135"/>
      <c r="AG148" s="135"/>
      <c r="AH148" s="135"/>
      <c r="AI148" s="135"/>
      <c r="AJ148" s="135"/>
      <c r="AK148" s="125" t="s">
        <v>194</v>
      </c>
      <c r="AL148" s="135"/>
      <c r="AM148" s="135"/>
      <c r="AN148" s="34">
        <v>1000</v>
      </c>
      <c r="AO148" s="128"/>
      <c r="AP148" s="128"/>
      <c r="AQ148" s="264"/>
    </row>
    <row r="149" spans="1:43" s="20" customFormat="1" ht="36.6" customHeight="1" x14ac:dyDescent="0.25">
      <c r="A149" s="259">
        <v>58</v>
      </c>
      <c r="B149" s="262" t="s">
        <v>285</v>
      </c>
      <c r="C149" s="355" t="s">
        <v>286</v>
      </c>
      <c r="D149" s="355"/>
      <c r="E149" s="355"/>
      <c r="F149" s="262" t="s">
        <v>287</v>
      </c>
      <c r="G149" s="262" t="s">
        <v>45</v>
      </c>
      <c r="H149" s="262" t="s">
        <v>297</v>
      </c>
      <c r="I149" s="262" t="s">
        <v>46</v>
      </c>
      <c r="J149" s="241"/>
      <c r="K149" s="346">
        <f>'[1]58.Kevin James(2002)F3'!D9</f>
        <v>980.65493393600002</v>
      </c>
      <c r="L149" s="346">
        <f>'[1]58.Kevin James(2002)F3'!A9</f>
        <v>30.396180000000001</v>
      </c>
      <c r="M149" s="247">
        <v>1023.08</v>
      </c>
      <c r="N149" s="250" t="s">
        <v>47</v>
      </c>
      <c r="O149" s="349">
        <f t="shared" ref="O149" si="14">5*0.3048</f>
        <v>1.524</v>
      </c>
      <c r="P149" s="232"/>
      <c r="Q149" s="232"/>
      <c r="R149" s="232">
        <f>5*0.3048</f>
        <v>1.524</v>
      </c>
      <c r="S149" s="232">
        <f>R149/O149</f>
        <v>1</v>
      </c>
      <c r="T149" s="218">
        <v>21000000</v>
      </c>
      <c r="U149" s="232">
        <f t="shared" ref="U149" si="15">V149*10^-12</f>
        <v>0.26479499174377802</v>
      </c>
      <c r="V149" s="232">
        <v>264794991743.77802</v>
      </c>
      <c r="W149" s="218">
        <f t="shared" si="13"/>
        <v>5560694.8266193382</v>
      </c>
      <c r="X149" s="122" t="s">
        <v>288</v>
      </c>
      <c r="Y149" s="123" t="s">
        <v>289</v>
      </c>
      <c r="Z149" s="223"/>
      <c r="AA149" s="38">
        <v>20</v>
      </c>
      <c r="AB149" s="19"/>
      <c r="AC149" s="19"/>
      <c r="AD149" s="19">
        <v>350</v>
      </c>
      <c r="AE149" s="134"/>
      <c r="AF149" s="134"/>
      <c r="AG149" s="134"/>
      <c r="AH149" s="134"/>
      <c r="AI149" s="134"/>
      <c r="AJ149" s="134"/>
      <c r="AK149" s="19">
        <v>63</v>
      </c>
      <c r="AL149" s="134"/>
      <c r="AM149" s="134"/>
      <c r="AN149" s="19">
        <v>80</v>
      </c>
      <c r="AO149" s="46"/>
      <c r="AP149" s="46"/>
      <c r="AQ149" s="262" t="s">
        <v>290</v>
      </c>
    </row>
    <row r="150" spans="1:43" ht="34.9" customHeight="1" x14ac:dyDescent="0.25">
      <c r="A150" s="260"/>
      <c r="B150" s="263"/>
      <c r="C150" s="321"/>
      <c r="D150" s="321"/>
      <c r="E150" s="321"/>
      <c r="F150" s="263"/>
      <c r="G150" s="263"/>
      <c r="H150" s="263"/>
      <c r="I150" s="263"/>
      <c r="J150" s="242"/>
      <c r="K150" s="347"/>
      <c r="L150" s="347"/>
      <c r="M150" s="248"/>
      <c r="N150" s="251"/>
      <c r="O150" s="350"/>
      <c r="P150" s="233"/>
      <c r="Q150" s="233"/>
      <c r="R150" s="233"/>
      <c r="S150" s="233"/>
      <c r="T150" s="219"/>
      <c r="U150" s="233"/>
      <c r="V150" s="233"/>
      <c r="W150" s="233"/>
      <c r="X150" s="101" t="s">
        <v>291</v>
      </c>
      <c r="Y150" s="102" t="s">
        <v>292</v>
      </c>
      <c r="Z150" s="224"/>
      <c r="AA150" s="24">
        <v>21</v>
      </c>
      <c r="AD150" s="24"/>
      <c r="AK150" s="24">
        <v>89</v>
      </c>
      <c r="AN150" s="24">
        <v>250</v>
      </c>
      <c r="AO150" s="47"/>
      <c r="AP150" s="47"/>
      <c r="AQ150" s="263"/>
    </row>
    <row r="151" spans="1:43" s="27" customFormat="1" ht="34.9" customHeight="1" x14ac:dyDescent="0.25">
      <c r="A151" s="260"/>
      <c r="B151" s="263"/>
      <c r="C151" s="321"/>
      <c r="D151" s="321"/>
      <c r="E151" s="321"/>
      <c r="F151" s="263"/>
      <c r="G151" s="263"/>
      <c r="H151" s="263"/>
      <c r="I151" s="263"/>
      <c r="J151" s="242"/>
      <c r="K151" s="347"/>
      <c r="L151" s="347"/>
      <c r="M151" s="248"/>
      <c r="N151" s="251"/>
      <c r="O151" s="350"/>
      <c r="P151" s="233"/>
      <c r="Q151" s="233"/>
      <c r="R151" s="233"/>
      <c r="S151" s="233"/>
      <c r="T151" s="219"/>
      <c r="U151" s="233"/>
      <c r="V151" s="233"/>
      <c r="W151" s="233"/>
      <c r="X151" s="101" t="s">
        <v>293</v>
      </c>
      <c r="Y151" s="102" t="s">
        <v>290</v>
      </c>
      <c r="Z151" s="224"/>
      <c r="AA151" s="12">
        <v>22</v>
      </c>
      <c r="AB151" s="12"/>
      <c r="AC151" s="12"/>
      <c r="AD151" s="12"/>
      <c r="AE151" s="120"/>
      <c r="AF151" s="120"/>
      <c r="AG151" s="120"/>
      <c r="AH151" s="120"/>
      <c r="AI151" s="120"/>
      <c r="AJ151" s="120"/>
      <c r="AK151" s="11" t="s">
        <v>194</v>
      </c>
      <c r="AL151" s="120"/>
      <c r="AM151" s="120"/>
      <c r="AN151" s="12">
        <v>900</v>
      </c>
      <c r="AO151" s="47"/>
      <c r="AP151" s="47"/>
      <c r="AQ151" s="263"/>
    </row>
    <row r="152" spans="1:43" s="35" customFormat="1" ht="34.15" customHeight="1" thickBot="1" x14ac:dyDescent="0.3">
      <c r="A152" s="261"/>
      <c r="B152" s="264"/>
      <c r="C152" s="322"/>
      <c r="D152" s="322"/>
      <c r="E152" s="322"/>
      <c r="F152" s="264"/>
      <c r="G152" s="264"/>
      <c r="H152" s="264"/>
      <c r="I152" s="264"/>
      <c r="J152" s="243"/>
      <c r="K152" s="348"/>
      <c r="L152" s="348"/>
      <c r="M152" s="249"/>
      <c r="N152" s="252"/>
      <c r="O152" s="351"/>
      <c r="P152" s="234"/>
      <c r="Q152" s="234"/>
      <c r="R152" s="234"/>
      <c r="S152" s="234"/>
      <c r="T152" s="220"/>
      <c r="U152" s="233"/>
      <c r="V152" s="234"/>
      <c r="W152" s="233"/>
      <c r="X152" s="125" t="s">
        <v>294</v>
      </c>
      <c r="Y152" s="126" t="s">
        <v>290</v>
      </c>
      <c r="Z152" s="225"/>
      <c r="AA152" s="34">
        <v>22</v>
      </c>
      <c r="AB152" s="34"/>
      <c r="AC152" s="34"/>
      <c r="AD152" s="34"/>
      <c r="AE152" s="135"/>
      <c r="AF152" s="135"/>
      <c r="AG152" s="135"/>
      <c r="AH152" s="135"/>
      <c r="AI152" s="135"/>
      <c r="AJ152" s="135"/>
      <c r="AK152" s="125" t="s">
        <v>194</v>
      </c>
      <c r="AL152" s="135"/>
      <c r="AM152" s="135"/>
      <c r="AN152" s="34">
        <v>1000</v>
      </c>
      <c r="AO152" s="128"/>
      <c r="AP152" s="128"/>
      <c r="AQ152" s="264"/>
    </row>
    <row r="153" spans="1:43" s="20" customFormat="1" ht="36.6" customHeight="1" x14ac:dyDescent="0.25">
      <c r="A153" s="259">
        <v>59</v>
      </c>
      <c r="B153" s="262" t="s">
        <v>285</v>
      </c>
      <c r="C153" s="355" t="s">
        <v>286</v>
      </c>
      <c r="D153" s="355"/>
      <c r="E153" s="355"/>
      <c r="F153" s="262" t="s">
        <v>287</v>
      </c>
      <c r="G153" s="262" t="s">
        <v>45</v>
      </c>
      <c r="H153" s="262" t="s">
        <v>298</v>
      </c>
      <c r="I153" s="262" t="s">
        <v>46</v>
      </c>
      <c r="J153" s="241"/>
      <c r="K153" s="346">
        <f>'[1]59.Kevin James(2002)F4'!D7</f>
        <v>395.35793580799998</v>
      </c>
      <c r="L153" s="346">
        <f>'[1]59.Kevin James(2002)F4'!A7</f>
        <v>38.53942</v>
      </c>
      <c r="M153" s="247">
        <v>436.4</v>
      </c>
      <c r="N153" s="250" t="s">
        <v>47</v>
      </c>
      <c r="O153" s="349">
        <f t="shared" ref="O153" si="16">5*0.3048</f>
        <v>1.524</v>
      </c>
      <c r="P153" s="232"/>
      <c r="Q153" s="232"/>
      <c r="R153" s="232">
        <f>2.5*0.3048</f>
        <v>0.76200000000000001</v>
      </c>
      <c r="S153" s="232">
        <f>R153/O153</f>
        <v>0.5</v>
      </c>
      <c r="T153" s="218">
        <v>21000000</v>
      </c>
      <c r="U153" s="232">
        <f t="shared" ref="U153" si="17">V153*10^-12</f>
        <v>0.26479499174377802</v>
      </c>
      <c r="V153" s="232">
        <v>264794991743.77802</v>
      </c>
      <c r="W153" s="218">
        <f t="shared" si="13"/>
        <v>5560694.8266193382</v>
      </c>
      <c r="X153" s="122" t="s">
        <v>288</v>
      </c>
      <c r="Y153" s="123" t="s">
        <v>289</v>
      </c>
      <c r="Z153" s="223"/>
      <c r="AA153" s="38">
        <v>20</v>
      </c>
      <c r="AB153" s="19"/>
      <c r="AC153" s="19"/>
      <c r="AD153" s="19">
        <v>550</v>
      </c>
      <c r="AE153" s="134"/>
      <c r="AF153" s="134"/>
      <c r="AG153" s="134"/>
      <c r="AH153" s="134"/>
      <c r="AI153" s="134"/>
      <c r="AJ153" s="134"/>
      <c r="AK153" s="19">
        <v>63</v>
      </c>
      <c r="AL153" s="134"/>
      <c r="AM153" s="134"/>
      <c r="AN153" s="19">
        <v>80</v>
      </c>
      <c r="AO153" s="46"/>
      <c r="AP153" s="46"/>
      <c r="AQ153" s="262" t="s">
        <v>290</v>
      </c>
    </row>
    <row r="154" spans="1:43" ht="34.9" customHeight="1" x14ac:dyDescent="0.25">
      <c r="A154" s="260"/>
      <c r="B154" s="263"/>
      <c r="C154" s="321"/>
      <c r="D154" s="321"/>
      <c r="E154" s="321"/>
      <c r="F154" s="263"/>
      <c r="G154" s="263"/>
      <c r="H154" s="263"/>
      <c r="I154" s="263"/>
      <c r="J154" s="242"/>
      <c r="K154" s="347"/>
      <c r="L154" s="347"/>
      <c r="M154" s="248"/>
      <c r="N154" s="251"/>
      <c r="O154" s="350"/>
      <c r="P154" s="233"/>
      <c r="Q154" s="233"/>
      <c r="R154" s="233"/>
      <c r="S154" s="233"/>
      <c r="T154" s="219"/>
      <c r="U154" s="233"/>
      <c r="V154" s="233"/>
      <c r="W154" s="233"/>
      <c r="X154" s="101" t="s">
        <v>291</v>
      </c>
      <c r="Y154" s="102" t="s">
        <v>292</v>
      </c>
      <c r="Z154" s="224"/>
      <c r="AA154" s="24">
        <v>21</v>
      </c>
      <c r="AD154" s="24"/>
      <c r="AK154" s="24">
        <v>89</v>
      </c>
      <c r="AN154" s="24">
        <v>250</v>
      </c>
      <c r="AO154" s="47"/>
      <c r="AP154" s="47"/>
      <c r="AQ154" s="263"/>
    </row>
    <row r="155" spans="1:43" s="27" customFormat="1" ht="34.9" customHeight="1" x14ac:dyDescent="0.25">
      <c r="A155" s="260"/>
      <c r="B155" s="263"/>
      <c r="C155" s="321"/>
      <c r="D155" s="321"/>
      <c r="E155" s="321"/>
      <c r="F155" s="263"/>
      <c r="G155" s="263"/>
      <c r="H155" s="263"/>
      <c r="I155" s="263"/>
      <c r="J155" s="242"/>
      <c r="K155" s="347"/>
      <c r="L155" s="347"/>
      <c r="M155" s="248"/>
      <c r="N155" s="251"/>
      <c r="O155" s="350"/>
      <c r="P155" s="233"/>
      <c r="Q155" s="233"/>
      <c r="R155" s="233"/>
      <c r="S155" s="233"/>
      <c r="T155" s="219"/>
      <c r="U155" s="233"/>
      <c r="V155" s="233"/>
      <c r="W155" s="233"/>
      <c r="X155" s="101" t="s">
        <v>293</v>
      </c>
      <c r="Y155" s="102" t="s">
        <v>290</v>
      </c>
      <c r="Z155" s="224"/>
      <c r="AA155" s="12">
        <v>22</v>
      </c>
      <c r="AB155" s="12"/>
      <c r="AC155" s="12"/>
      <c r="AD155" s="12"/>
      <c r="AE155" s="120"/>
      <c r="AF155" s="120"/>
      <c r="AG155" s="120"/>
      <c r="AH155" s="120"/>
      <c r="AI155" s="120"/>
      <c r="AJ155" s="120"/>
      <c r="AK155" s="11" t="s">
        <v>194</v>
      </c>
      <c r="AL155" s="120"/>
      <c r="AM155" s="120"/>
      <c r="AN155" s="12">
        <v>900</v>
      </c>
      <c r="AO155" s="47"/>
      <c r="AP155" s="47"/>
      <c r="AQ155" s="263"/>
    </row>
    <row r="156" spans="1:43" s="35" customFormat="1" ht="34.15" customHeight="1" thickBot="1" x14ac:dyDescent="0.3">
      <c r="A156" s="261"/>
      <c r="B156" s="264"/>
      <c r="C156" s="322"/>
      <c r="D156" s="322"/>
      <c r="E156" s="322"/>
      <c r="F156" s="264"/>
      <c r="G156" s="264"/>
      <c r="H156" s="264"/>
      <c r="I156" s="264"/>
      <c r="J156" s="243"/>
      <c r="K156" s="348"/>
      <c r="L156" s="348"/>
      <c r="M156" s="249"/>
      <c r="N156" s="252"/>
      <c r="O156" s="351"/>
      <c r="P156" s="234"/>
      <c r="Q156" s="234"/>
      <c r="R156" s="234"/>
      <c r="S156" s="234"/>
      <c r="T156" s="220"/>
      <c r="U156" s="233"/>
      <c r="V156" s="234"/>
      <c r="W156" s="233"/>
      <c r="X156" s="125" t="s">
        <v>294</v>
      </c>
      <c r="Y156" s="126" t="s">
        <v>290</v>
      </c>
      <c r="Z156" s="225"/>
      <c r="AA156" s="34">
        <v>22</v>
      </c>
      <c r="AB156" s="34"/>
      <c r="AC156" s="34"/>
      <c r="AD156" s="34"/>
      <c r="AE156" s="135"/>
      <c r="AF156" s="135"/>
      <c r="AG156" s="135"/>
      <c r="AH156" s="135"/>
      <c r="AI156" s="135"/>
      <c r="AJ156" s="135"/>
      <c r="AK156" s="125" t="s">
        <v>194</v>
      </c>
      <c r="AL156" s="135"/>
      <c r="AM156" s="135"/>
      <c r="AN156" s="34">
        <v>1000</v>
      </c>
      <c r="AO156" s="128"/>
      <c r="AP156" s="128"/>
      <c r="AQ156" s="264"/>
    </row>
    <row r="157" spans="1:43" s="20" customFormat="1" ht="18" customHeight="1" x14ac:dyDescent="0.25">
      <c r="A157" s="352">
        <v>60</v>
      </c>
      <c r="B157" s="262" t="s">
        <v>299</v>
      </c>
      <c r="C157" s="355" t="s">
        <v>300</v>
      </c>
      <c r="D157" s="355"/>
      <c r="E157" s="355"/>
      <c r="F157" s="238" t="s">
        <v>301</v>
      </c>
      <c r="G157" s="238" t="s">
        <v>45</v>
      </c>
      <c r="H157" s="238"/>
      <c r="I157" s="238" t="s">
        <v>46</v>
      </c>
      <c r="J157" s="241"/>
      <c r="K157" s="346">
        <f>'[1]60.Rinne(1996)'!D18</f>
        <v>7396.1897216793604</v>
      </c>
      <c r="L157" s="346">
        <f>'[1]60.Rinne(1996)'!A18</f>
        <v>34.762439999999998</v>
      </c>
      <c r="M157" s="247">
        <v>8634.09</v>
      </c>
      <c r="N157" s="320" t="s">
        <v>47</v>
      </c>
      <c r="O157" s="349">
        <v>2.44</v>
      </c>
      <c r="P157" s="232"/>
      <c r="Q157" s="232"/>
      <c r="R157" s="232">
        <v>9.75</v>
      </c>
      <c r="S157" s="232">
        <f>R157/O157</f>
        <v>3.9959016393442623</v>
      </c>
      <c r="T157" s="218">
        <v>21000000</v>
      </c>
      <c r="U157" s="232">
        <f>V157*10^(-12)</f>
        <v>0.97851589994340793</v>
      </c>
      <c r="V157" s="232">
        <v>978515899943.40796</v>
      </c>
      <c r="W157" s="218">
        <f>T157*U157</f>
        <v>20548833.898811568</v>
      </c>
      <c r="X157" s="122" t="s">
        <v>202</v>
      </c>
      <c r="Y157" s="122" t="s">
        <v>289</v>
      </c>
      <c r="Z157" s="223"/>
      <c r="AA157" s="146">
        <v>18.850388771999999</v>
      </c>
      <c r="AB157" s="19"/>
      <c r="AC157" s="147"/>
      <c r="AD157" s="147">
        <v>76.608416000000005</v>
      </c>
      <c r="AE157" s="19">
        <v>7.0000000000000001E-3</v>
      </c>
      <c r="AF157" s="134"/>
      <c r="AG157" s="134"/>
      <c r="AH157" s="134"/>
      <c r="AI157" s="134"/>
      <c r="AJ157" s="134"/>
      <c r="AK157" s="19"/>
      <c r="AL157" s="223" t="s">
        <v>50</v>
      </c>
      <c r="AM157" s="46"/>
      <c r="AN157" s="19"/>
      <c r="AO157" s="46"/>
      <c r="AP157" s="46"/>
      <c r="AQ157" s="355"/>
    </row>
    <row r="158" spans="1:43" ht="18" customHeight="1" x14ac:dyDescent="0.25">
      <c r="A158" s="353"/>
      <c r="B158" s="263"/>
      <c r="C158" s="321"/>
      <c r="D158" s="321"/>
      <c r="E158" s="321"/>
      <c r="F158" s="328"/>
      <c r="G158" s="328"/>
      <c r="H158" s="328"/>
      <c r="I158" s="328"/>
      <c r="J158" s="242"/>
      <c r="K158" s="347"/>
      <c r="L158" s="347"/>
      <c r="M158" s="248"/>
      <c r="N158" s="251"/>
      <c r="O158" s="350"/>
      <c r="P158" s="233"/>
      <c r="Q158" s="233"/>
      <c r="R158" s="233"/>
      <c r="S158" s="233"/>
      <c r="T158" s="219"/>
      <c r="U158" s="233"/>
      <c r="V158" s="233"/>
      <c r="W158" s="233"/>
      <c r="X158" s="101" t="s">
        <v>302</v>
      </c>
      <c r="Y158" s="101" t="s">
        <v>289</v>
      </c>
      <c r="Z158" s="224"/>
      <c r="AA158" s="149">
        <v>19.635821637499998</v>
      </c>
      <c r="AC158" s="150"/>
      <c r="AD158" s="150">
        <v>143.64078000000001</v>
      </c>
      <c r="AE158" s="24">
        <v>5.0000000000000001E-3</v>
      </c>
      <c r="AL158" s="224"/>
      <c r="AM158" s="47"/>
      <c r="AO158" s="47"/>
      <c r="AP158" s="47"/>
      <c r="AQ158" s="321"/>
    </row>
    <row r="159" spans="1:43" ht="18" customHeight="1" x14ac:dyDescent="0.25">
      <c r="A159" s="353"/>
      <c r="B159" s="263"/>
      <c r="C159" s="321"/>
      <c r="D159" s="321"/>
      <c r="E159" s="321"/>
      <c r="F159" s="328"/>
      <c r="G159" s="328"/>
      <c r="H159" s="328"/>
      <c r="I159" s="328"/>
      <c r="J159" s="242"/>
      <c r="K159" s="347"/>
      <c r="L159" s="347"/>
      <c r="M159" s="248"/>
      <c r="N159" s="251"/>
      <c r="O159" s="350"/>
      <c r="P159" s="233"/>
      <c r="Q159" s="233"/>
      <c r="R159" s="233"/>
      <c r="S159" s="233"/>
      <c r="T159" s="219"/>
      <c r="U159" s="233"/>
      <c r="V159" s="233"/>
      <c r="W159" s="233"/>
      <c r="X159" s="101" t="s">
        <v>303</v>
      </c>
      <c r="Y159" s="101" t="s">
        <v>289</v>
      </c>
      <c r="Z159" s="224"/>
      <c r="AA159" s="149">
        <v>18.850388771999999</v>
      </c>
      <c r="AC159" s="150"/>
      <c r="AD159" s="150">
        <v>95.76052</v>
      </c>
      <c r="AE159" s="24">
        <v>6.3E-3</v>
      </c>
      <c r="AL159" s="224"/>
      <c r="AM159" s="47"/>
      <c r="AO159" s="47"/>
      <c r="AP159" s="47"/>
      <c r="AQ159" s="321"/>
    </row>
    <row r="160" spans="1:43" ht="18" customHeight="1" x14ac:dyDescent="0.25">
      <c r="A160" s="353"/>
      <c r="B160" s="263"/>
      <c r="C160" s="321"/>
      <c r="D160" s="321"/>
      <c r="E160" s="321"/>
      <c r="F160" s="328"/>
      <c r="G160" s="328"/>
      <c r="H160" s="328"/>
      <c r="I160" s="328"/>
      <c r="J160" s="242"/>
      <c r="K160" s="347"/>
      <c r="L160" s="347"/>
      <c r="M160" s="248"/>
      <c r="N160" s="251"/>
      <c r="O160" s="350"/>
      <c r="P160" s="233"/>
      <c r="Q160" s="233"/>
      <c r="R160" s="233"/>
      <c r="S160" s="233"/>
      <c r="T160" s="219"/>
      <c r="U160" s="233"/>
      <c r="V160" s="233"/>
      <c r="W160" s="233"/>
      <c r="X160" s="101" t="s">
        <v>304</v>
      </c>
      <c r="Y160" s="101" t="s">
        <v>305</v>
      </c>
      <c r="Z160" s="224"/>
      <c r="AA160" s="149">
        <v>21.992120233999998</v>
      </c>
      <c r="AC160" s="150"/>
      <c r="AD160" s="150">
        <v>33037.379399999998</v>
      </c>
      <c r="AE160" s="24">
        <v>1E-3</v>
      </c>
      <c r="AL160" s="224"/>
      <c r="AM160" s="47"/>
      <c r="AO160" s="47"/>
      <c r="AP160" s="47"/>
      <c r="AQ160" s="321"/>
    </row>
    <row r="161" spans="1:43" ht="18" customHeight="1" x14ac:dyDescent="0.25">
      <c r="A161" s="353"/>
      <c r="B161" s="263"/>
      <c r="C161" s="321"/>
      <c r="D161" s="321"/>
      <c r="E161" s="321"/>
      <c r="F161" s="328"/>
      <c r="G161" s="328"/>
      <c r="H161" s="328"/>
      <c r="I161" s="328"/>
      <c r="J161" s="242"/>
      <c r="K161" s="347"/>
      <c r="L161" s="347"/>
      <c r="M161" s="248"/>
      <c r="N161" s="251"/>
      <c r="O161" s="350"/>
      <c r="P161" s="233"/>
      <c r="Q161" s="233"/>
      <c r="R161" s="233"/>
      <c r="S161" s="233"/>
      <c r="T161" s="219"/>
      <c r="U161" s="233"/>
      <c r="V161" s="233"/>
      <c r="W161" s="233"/>
      <c r="X161" s="101" t="s">
        <v>306</v>
      </c>
      <c r="Y161" s="101" t="s">
        <v>289</v>
      </c>
      <c r="Z161" s="224"/>
      <c r="AA161" s="149">
        <v>19.635821637499998</v>
      </c>
      <c r="AC161" s="150"/>
      <c r="AD161" s="150">
        <v>167.58091000000002</v>
      </c>
      <c r="AE161" s="24">
        <v>4.7999999999999996E-3</v>
      </c>
      <c r="AL161" s="224"/>
      <c r="AM161" s="47"/>
      <c r="AO161" s="47"/>
      <c r="AP161" s="47"/>
      <c r="AQ161" s="321"/>
    </row>
    <row r="162" spans="1:43" s="35" customFormat="1" ht="18" customHeight="1" thickBot="1" x14ac:dyDescent="0.3">
      <c r="A162" s="354"/>
      <c r="B162" s="264"/>
      <c r="C162" s="322"/>
      <c r="D162" s="322"/>
      <c r="E162" s="322"/>
      <c r="F162" s="329"/>
      <c r="G162" s="329"/>
      <c r="H162" s="329"/>
      <c r="I162" s="329"/>
      <c r="J162" s="243"/>
      <c r="K162" s="348"/>
      <c r="L162" s="348"/>
      <c r="M162" s="249"/>
      <c r="N162" s="252"/>
      <c r="O162" s="351"/>
      <c r="P162" s="234"/>
      <c r="Q162" s="234"/>
      <c r="R162" s="234"/>
      <c r="S162" s="234"/>
      <c r="T162" s="220"/>
      <c r="U162" s="234"/>
      <c r="V162" s="234"/>
      <c r="W162" s="234"/>
      <c r="X162" s="125" t="s">
        <v>307</v>
      </c>
      <c r="Y162" s="125" t="s">
        <v>305</v>
      </c>
      <c r="Z162" s="225"/>
      <c r="AA162" s="152">
        <v>21.992120233999998</v>
      </c>
      <c r="AB162" s="34"/>
      <c r="AC162" s="153"/>
      <c r="AD162" s="153">
        <v>27579.029760000001</v>
      </c>
      <c r="AE162" s="34">
        <v>1E-3</v>
      </c>
      <c r="AF162" s="135"/>
      <c r="AG162" s="135"/>
      <c r="AH162" s="135"/>
      <c r="AI162" s="135"/>
      <c r="AJ162" s="135"/>
      <c r="AK162" s="34"/>
      <c r="AL162" s="225"/>
      <c r="AM162" s="128"/>
      <c r="AN162" s="34"/>
      <c r="AO162" s="128"/>
      <c r="AP162" s="128"/>
      <c r="AQ162" s="322"/>
    </row>
    <row r="163" spans="1:43" s="51" customFormat="1" ht="105" customHeight="1" thickBot="1" x14ac:dyDescent="0.3">
      <c r="A163" s="48">
        <v>61</v>
      </c>
      <c r="B163" s="154" t="s">
        <v>308</v>
      </c>
      <c r="C163" s="65" t="s">
        <v>309</v>
      </c>
      <c r="F163" s="49" t="s">
        <v>310</v>
      </c>
      <c r="G163" s="49" t="s">
        <v>45</v>
      </c>
      <c r="H163" s="52" t="s">
        <v>311</v>
      </c>
      <c r="I163" s="52" t="s">
        <v>64</v>
      </c>
      <c r="J163" s="53"/>
      <c r="K163" s="54">
        <f>'[1]61.Macklin(1988)East'!$D$13</f>
        <v>1785.7830435359999</v>
      </c>
      <c r="L163" s="54">
        <f>'[1]61.Macklin(1988)East'!$A$13</f>
        <v>4.3027599999999993</v>
      </c>
      <c r="M163" s="55">
        <v>3591.57</v>
      </c>
      <c r="N163" s="155" t="s">
        <v>47</v>
      </c>
      <c r="O163" s="57">
        <v>2.4</v>
      </c>
      <c r="P163" s="58"/>
      <c r="Q163" s="58"/>
      <c r="R163" s="58">
        <v>9.8000000000000007</v>
      </c>
      <c r="S163" s="58">
        <f>R163/O163</f>
        <v>4.0833333333333339</v>
      </c>
      <c r="T163" s="74">
        <v>159028</v>
      </c>
      <c r="U163" s="156">
        <v>1.5683199999999999</v>
      </c>
      <c r="V163" s="156"/>
      <c r="W163" s="156">
        <f>T163*U163</f>
        <v>249406.79295999999</v>
      </c>
      <c r="X163" s="61" t="s">
        <v>312</v>
      </c>
      <c r="Y163" s="62" t="s">
        <v>313</v>
      </c>
      <c r="Z163" s="64"/>
      <c r="AA163" s="63">
        <v>21.2</v>
      </c>
      <c r="AB163" s="63">
        <v>42</v>
      </c>
      <c r="AC163" s="63"/>
      <c r="AD163" s="64"/>
      <c r="AE163" s="64"/>
      <c r="AF163" s="64"/>
      <c r="AG163" s="64"/>
      <c r="AH163" s="64"/>
      <c r="AI163" s="64"/>
      <c r="AJ163" s="64"/>
      <c r="AK163" s="63"/>
      <c r="AL163" s="63" t="s">
        <v>50</v>
      </c>
      <c r="AM163" s="63"/>
      <c r="AN163" s="63"/>
      <c r="AO163" s="63"/>
      <c r="AP163" s="63"/>
      <c r="AQ163" s="50" t="s">
        <v>214</v>
      </c>
    </row>
    <row r="164" spans="1:43" s="148" customFormat="1" ht="105" customHeight="1" thickBot="1" x14ac:dyDescent="0.3">
      <c r="A164" s="157">
        <v>62</v>
      </c>
      <c r="B164" s="158" t="s">
        <v>308</v>
      </c>
      <c r="C164" s="3" t="s">
        <v>309</v>
      </c>
      <c r="F164" s="159" t="s">
        <v>310</v>
      </c>
      <c r="G164" s="159" t="s">
        <v>45</v>
      </c>
      <c r="H164" s="4" t="s">
        <v>314</v>
      </c>
      <c r="I164" s="4" t="s">
        <v>64</v>
      </c>
      <c r="J164" s="160"/>
      <c r="K164" s="161">
        <f>'[1]62.Macklin(1988)West'!$D$13</f>
        <v>1782.713770632</v>
      </c>
      <c r="L164" s="161">
        <f>'[1]62.Macklin(1988)West'!$A$13</f>
        <v>3.0683199999999999</v>
      </c>
      <c r="M164" s="162" t="s">
        <v>244</v>
      </c>
      <c r="N164" s="163" t="s">
        <v>47</v>
      </c>
      <c r="O164" s="164">
        <v>2.4</v>
      </c>
      <c r="P164" s="165"/>
      <c r="Q164" s="165"/>
      <c r="R164" s="166">
        <v>10.8</v>
      </c>
      <c r="S164" s="165">
        <f>R164/O164</f>
        <v>4.5000000000000009</v>
      </c>
      <c r="T164" s="74">
        <v>159028</v>
      </c>
      <c r="U164" s="167">
        <v>1.5683199999999999</v>
      </c>
      <c r="V164" s="167"/>
      <c r="W164" s="156">
        <f>T164*U164</f>
        <v>249406.79295999999</v>
      </c>
      <c r="X164" s="136" t="s">
        <v>312</v>
      </c>
      <c r="Y164" s="168" t="s">
        <v>313</v>
      </c>
      <c r="Z164" s="169"/>
      <c r="AA164" s="46">
        <v>21.2</v>
      </c>
      <c r="AB164" s="46">
        <v>42</v>
      </c>
      <c r="AC164" s="46"/>
      <c r="AD164" s="169"/>
      <c r="AE164" s="169"/>
      <c r="AF164" s="169"/>
      <c r="AG164" s="169"/>
      <c r="AH164" s="169"/>
      <c r="AI164" s="169"/>
      <c r="AJ164" s="169"/>
      <c r="AK164" s="46"/>
      <c r="AL164" s="46" t="s">
        <v>50</v>
      </c>
      <c r="AM164" s="46"/>
      <c r="AN164" s="46"/>
      <c r="AO164" s="46"/>
      <c r="AP164" s="46"/>
      <c r="AQ164" s="50" t="s">
        <v>214</v>
      </c>
    </row>
    <row r="165" spans="1:43" s="20" customFormat="1" ht="55.15" customHeight="1" x14ac:dyDescent="0.25">
      <c r="A165" s="259">
        <v>63</v>
      </c>
      <c r="B165" s="262" t="s">
        <v>315</v>
      </c>
      <c r="C165" s="355" t="s">
        <v>316</v>
      </c>
      <c r="D165" s="355"/>
      <c r="E165" s="355"/>
      <c r="F165" s="238" t="s">
        <v>317</v>
      </c>
      <c r="G165" s="238" t="s">
        <v>109</v>
      </c>
      <c r="H165" s="238"/>
      <c r="I165" s="238" t="s">
        <v>64</v>
      </c>
      <c r="J165" s="241"/>
      <c r="K165" s="346">
        <f>'[1]63.Adams(1973)Sand'!$D$8</f>
        <v>107.958338232</v>
      </c>
      <c r="L165" s="247">
        <f>'[1]63.Adams(1973)Sand'!$A$8</f>
        <v>6.8529199999999992</v>
      </c>
      <c r="M165" s="299" t="s">
        <v>244</v>
      </c>
      <c r="N165" s="320" t="s">
        <v>47</v>
      </c>
      <c r="O165" s="349">
        <v>1.5</v>
      </c>
      <c r="P165" s="232"/>
      <c r="Q165" s="232"/>
      <c r="R165" s="232">
        <v>9.14</v>
      </c>
      <c r="S165" s="232">
        <f>R165/O165</f>
        <v>6.0933333333333337</v>
      </c>
      <c r="T165" s="218"/>
      <c r="U165" s="232"/>
      <c r="V165" s="232"/>
      <c r="W165" s="232"/>
      <c r="X165" s="122" t="s">
        <v>188</v>
      </c>
      <c r="Y165" s="123" t="s">
        <v>318</v>
      </c>
      <c r="Z165" s="223"/>
      <c r="AA165" s="19" t="s">
        <v>224</v>
      </c>
      <c r="AB165" s="19">
        <v>29</v>
      </c>
      <c r="AC165" s="19"/>
      <c r="AD165" s="19"/>
      <c r="AE165" s="19"/>
      <c r="AF165" s="19"/>
      <c r="AG165" s="19">
        <v>383</v>
      </c>
      <c r="AH165" s="19"/>
      <c r="AI165" s="19"/>
      <c r="AJ165" s="19"/>
      <c r="AK165" s="19">
        <v>7</v>
      </c>
      <c r="AL165" s="223" t="s">
        <v>50</v>
      </c>
      <c r="AM165" s="46"/>
      <c r="AN165" s="19"/>
      <c r="AO165" s="19"/>
      <c r="AP165" s="19"/>
      <c r="AQ165" s="265" t="s">
        <v>214</v>
      </c>
    </row>
    <row r="166" spans="1:43" s="35" customFormat="1" ht="55.15" customHeight="1" thickBot="1" x14ac:dyDescent="0.3">
      <c r="A166" s="261"/>
      <c r="B166" s="264"/>
      <c r="C166" s="322"/>
      <c r="D166" s="322"/>
      <c r="E166" s="322"/>
      <c r="F166" s="329"/>
      <c r="G166" s="329"/>
      <c r="H166" s="329"/>
      <c r="I166" s="329"/>
      <c r="J166" s="243"/>
      <c r="K166" s="348"/>
      <c r="L166" s="249"/>
      <c r="M166" s="249"/>
      <c r="N166" s="252"/>
      <c r="O166" s="351"/>
      <c r="P166" s="234"/>
      <c r="Q166" s="234"/>
      <c r="R166" s="234"/>
      <c r="S166" s="234"/>
      <c r="T166" s="220"/>
      <c r="U166" s="234"/>
      <c r="V166" s="234"/>
      <c r="W166" s="234"/>
      <c r="X166" s="125" t="s">
        <v>319</v>
      </c>
      <c r="Y166" s="126" t="s">
        <v>320</v>
      </c>
      <c r="Z166" s="225"/>
      <c r="AA166" s="34" t="s">
        <v>224</v>
      </c>
      <c r="AB166" s="34">
        <v>32</v>
      </c>
      <c r="AC166" s="34"/>
      <c r="AD166" s="34"/>
      <c r="AE166" s="34"/>
      <c r="AF166" s="34"/>
      <c r="AG166" s="34">
        <v>957.6</v>
      </c>
      <c r="AH166" s="34"/>
      <c r="AI166" s="34"/>
      <c r="AJ166" s="34"/>
      <c r="AK166" s="34">
        <v>20</v>
      </c>
      <c r="AL166" s="225"/>
      <c r="AM166" s="128"/>
      <c r="AN166" s="34"/>
      <c r="AO166" s="34"/>
      <c r="AP166" s="34"/>
      <c r="AQ166" s="240"/>
    </row>
    <row r="167" spans="1:43" s="20" customFormat="1" ht="55.15" customHeight="1" x14ac:dyDescent="0.25">
      <c r="A167" s="259">
        <v>64</v>
      </c>
      <c r="B167" s="262" t="s">
        <v>315</v>
      </c>
      <c r="C167" s="355" t="s">
        <v>316</v>
      </c>
      <c r="D167" s="355"/>
      <c r="E167" s="355"/>
      <c r="F167" s="238" t="s">
        <v>317</v>
      </c>
      <c r="G167" s="238" t="s">
        <v>109</v>
      </c>
      <c r="H167" s="238"/>
      <c r="I167" s="238" t="s">
        <v>64</v>
      </c>
      <c r="J167" s="241"/>
      <c r="K167" s="346">
        <f>'[1]64.Adams(1974)Till'!$D$12</f>
        <v>111.38346886399999</v>
      </c>
      <c r="L167" s="247">
        <f>'[1]64.Adams(1974)Till'!$A$12</f>
        <v>1.82626</v>
      </c>
      <c r="M167" s="299" t="s">
        <v>244</v>
      </c>
      <c r="N167" s="320" t="s">
        <v>47</v>
      </c>
      <c r="O167" s="349">
        <v>1.5</v>
      </c>
      <c r="P167" s="232"/>
      <c r="Q167" s="232"/>
      <c r="R167" s="232">
        <v>9.14</v>
      </c>
      <c r="S167" s="232">
        <f>R167/O167</f>
        <v>6.0933333333333337</v>
      </c>
      <c r="T167" s="218"/>
      <c r="U167" s="232"/>
      <c r="V167" s="232"/>
      <c r="W167" s="232"/>
      <c r="X167" s="122" t="s">
        <v>188</v>
      </c>
      <c r="Y167" s="123" t="s">
        <v>318</v>
      </c>
      <c r="Z167" s="223"/>
      <c r="AA167" s="19" t="s">
        <v>224</v>
      </c>
      <c r="AB167" s="19">
        <v>35</v>
      </c>
      <c r="AC167" s="19"/>
      <c r="AD167" s="19">
        <v>190</v>
      </c>
      <c r="AE167" s="19"/>
      <c r="AF167" s="19"/>
      <c r="AG167" s="19">
        <v>957.6</v>
      </c>
      <c r="AH167" s="19"/>
      <c r="AI167" s="19"/>
      <c r="AJ167" s="19"/>
      <c r="AK167" s="19">
        <v>25</v>
      </c>
      <c r="AL167" s="223" t="s">
        <v>50</v>
      </c>
      <c r="AM167" s="46"/>
      <c r="AN167" s="19"/>
      <c r="AO167" s="38"/>
      <c r="AP167" s="38"/>
      <c r="AQ167" s="265" t="s">
        <v>214</v>
      </c>
    </row>
    <row r="168" spans="1:43" s="35" customFormat="1" ht="55.15" customHeight="1" thickBot="1" x14ac:dyDescent="0.3">
      <c r="A168" s="261"/>
      <c r="B168" s="264"/>
      <c r="C168" s="322"/>
      <c r="D168" s="322"/>
      <c r="E168" s="322"/>
      <c r="F168" s="329"/>
      <c r="G168" s="329"/>
      <c r="H168" s="329"/>
      <c r="I168" s="329"/>
      <c r="J168" s="243"/>
      <c r="K168" s="348"/>
      <c r="L168" s="249"/>
      <c r="M168" s="249"/>
      <c r="N168" s="252"/>
      <c r="O168" s="351"/>
      <c r="P168" s="234"/>
      <c r="Q168" s="234"/>
      <c r="R168" s="234"/>
      <c r="S168" s="234"/>
      <c r="T168" s="220"/>
      <c r="U168" s="234"/>
      <c r="V168" s="234"/>
      <c r="W168" s="234"/>
      <c r="X168" s="125" t="s">
        <v>319</v>
      </c>
      <c r="Y168" s="126" t="s">
        <v>320</v>
      </c>
      <c r="Z168" s="225"/>
      <c r="AA168" s="34" t="s">
        <v>224</v>
      </c>
      <c r="AB168" s="34">
        <v>43</v>
      </c>
      <c r="AC168" s="34"/>
      <c r="AD168" s="34">
        <v>380</v>
      </c>
      <c r="AE168" s="34"/>
      <c r="AF168" s="34"/>
      <c r="AG168" s="34">
        <v>4788</v>
      </c>
      <c r="AH168" s="34"/>
      <c r="AI168" s="34"/>
      <c r="AJ168" s="34"/>
      <c r="AK168" s="125" t="s">
        <v>194</v>
      </c>
      <c r="AL168" s="225"/>
      <c r="AM168" s="128"/>
      <c r="AN168" s="34"/>
      <c r="AO168" s="34"/>
      <c r="AP168" s="34"/>
      <c r="AQ168" s="240"/>
    </row>
    <row r="169" spans="1:43" s="77" customFormat="1" ht="30" customHeight="1" x14ac:dyDescent="0.25">
      <c r="A169" s="259">
        <v>65</v>
      </c>
      <c r="B169" s="262" t="s">
        <v>321</v>
      </c>
      <c r="C169" s="238" t="s">
        <v>322</v>
      </c>
      <c r="D169" s="265"/>
      <c r="E169" s="265"/>
      <c r="F169" s="238" t="s">
        <v>323</v>
      </c>
      <c r="G169" s="238" t="s">
        <v>323</v>
      </c>
      <c r="H169" s="238" t="s">
        <v>324</v>
      </c>
      <c r="I169" s="238" t="s">
        <v>64</v>
      </c>
      <c r="J169" s="241"/>
      <c r="K169" s="346">
        <f>'[1]65.Ishikawa(1985)Asite'!$D$15</f>
        <v>2988.00923323392</v>
      </c>
      <c r="L169" s="247">
        <f>'[1]65.Ishikawa(1985)Asite'!$A$15</f>
        <v>4.7809999999999997</v>
      </c>
      <c r="M169" s="299" t="s">
        <v>244</v>
      </c>
      <c r="N169" s="320" t="s">
        <v>47</v>
      </c>
      <c r="O169" s="349">
        <v>3</v>
      </c>
      <c r="P169" s="232"/>
      <c r="Q169" s="232"/>
      <c r="R169" s="232">
        <v>20</v>
      </c>
      <c r="S169" s="232">
        <f>R169/O169</f>
        <v>6.666666666666667</v>
      </c>
      <c r="T169" s="390" t="s">
        <v>325</v>
      </c>
      <c r="U169" s="250" t="s">
        <v>326</v>
      </c>
      <c r="V169" s="250"/>
      <c r="W169" s="250"/>
      <c r="X169" s="90" t="s">
        <v>179</v>
      </c>
      <c r="Y169" s="91" t="s">
        <v>59</v>
      </c>
      <c r="Z169" s="223"/>
      <c r="AA169" s="38">
        <v>22</v>
      </c>
      <c r="AB169" s="38">
        <v>43</v>
      </c>
      <c r="AC169" s="38"/>
      <c r="AD169" s="38"/>
      <c r="AE169" s="38"/>
      <c r="AF169" s="38"/>
      <c r="AG169" s="38"/>
      <c r="AH169" s="38"/>
      <c r="AI169" s="38"/>
      <c r="AJ169" s="38"/>
      <c r="AK169" s="90" t="s">
        <v>98</v>
      </c>
      <c r="AL169" s="223" t="s">
        <v>50</v>
      </c>
      <c r="AM169" s="47"/>
      <c r="AN169" s="38"/>
      <c r="AO169" s="38"/>
      <c r="AP169" s="38"/>
      <c r="AQ169" s="265"/>
    </row>
    <row r="170" spans="1:43" s="130" customFormat="1" ht="30" customHeight="1" x14ac:dyDescent="0.25">
      <c r="A170" s="260"/>
      <c r="B170" s="263"/>
      <c r="C170" s="328"/>
      <c r="D170" s="239"/>
      <c r="E170" s="239"/>
      <c r="F170" s="239"/>
      <c r="G170" s="239"/>
      <c r="H170" s="328"/>
      <c r="I170" s="239"/>
      <c r="J170" s="242"/>
      <c r="K170" s="347"/>
      <c r="L170" s="248"/>
      <c r="M170" s="248"/>
      <c r="N170" s="251"/>
      <c r="O170" s="350"/>
      <c r="P170" s="233"/>
      <c r="Q170" s="233"/>
      <c r="R170" s="233"/>
      <c r="S170" s="233"/>
      <c r="T170" s="391"/>
      <c r="U170" s="326"/>
      <c r="V170" s="326"/>
      <c r="W170" s="326"/>
      <c r="X170" s="101" t="s">
        <v>327</v>
      </c>
      <c r="Y170" s="102" t="s">
        <v>328</v>
      </c>
      <c r="Z170" s="224"/>
      <c r="AA170" s="24">
        <v>21</v>
      </c>
      <c r="AB170" s="24">
        <v>41</v>
      </c>
      <c r="AC170" s="24"/>
      <c r="AD170" s="24"/>
      <c r="AE170" s="24"/>
      <c r="AF170" s="24"/>
      <c r="AG170" s="24"/>
      <c r="AH170" s="24"/>
      <c r="AI170" s="24"/>
      <c r="AJ170" s="24"/>
      <c r="AK170" s="101" t="s">
        <v>98</v>
      </c>
      <c r="AL170" s="224"/>
      <c r="AM170" s="47"/>
      <c r="AN170" s="24"/>
      <c r="AO170" s="24"/>
      <c r="AP170" s="24"/>
      <c r="AQ170" s="239"/>
    </row>
    <row r="171" spans="1:43" s="130" customFormat="1" ht="30" customHeight="1" x14ac:dyDescent="0.25">
      <c r="A171" s="260"/>
      <c r="B171" s="263"/>
      <c r="C171" s="328"/>
      <c r="D171" s="239"/>
      <c r="E171" s="239"/>
      <c r="F171" s="239"/>
      <c r="G171" s="239"/>
      <c r="H171" s="328"/>
      <c r="I171" s="239"/>
      <c r="J171" s="242"/>
      <c r="K171" s="347"/>
      <c r="L171" s="248"/>
      <c r="M171" s="248"/>
      <c r="N171" s="251"/>
      <c r="O171" s="350"/>
      <c r="P171" s="233"/>
      <c r="Q171" s="233"/>
      <c r="R171" s="233"/>
      <c r="S171" s="233"/>
      <c r="T171" s="391"/>
      <c r="U171" s="326"/>
      <c r="V171" s="326"/>
      <c r="W171" s="326"/>
      <c r="X171" s="101" t="s">
        <v>329</v>
      </c>
      <c r="Y171" s="102" t="s">
        <v>330</v>
      </c>
      <c r="Z171" s="224"/>
      <c r="AA171" s="24">
        <v>20</v>
      </c>
      <c r="AB171" s="24">
        <v>38</v>
      </c>
      <c r="AC171" s="24"/>
      <c r="AD171" s="24"/>
      <c r="AE171" s="24"/>
      <c r="AF171" s="24"/>
      <c r="AG171" s="24"/>
      <c r="AH171" s="24"/>
      <c r="AI171" s="24"/>
      <c r="AJ171" s="24"/>
      <c r="AK171" s="101" t="s">
        <v>98</v>
      </c>
      <c r="AL171" s="224"/>
      <c r="AM171" s="47"/>
      <c r="AN171" s="24"/>
      <c r="AO171" s="24"/>
      <c r="AP171" s="24"/>
      <c r="AQ171" s="239"/>
    </row>
    <row r="172" spans="1:43" s="170" customFormat="1" ht="30" customHeight="1" thickBot="1" x14ac:dyDescent="0.3">
      <c r="A172" s="261"/>
      <c r="B172" s="264"/>
      <c r="C172" s="329"/>
      <c r="D172" s="240"/>
      <c r="E172" s="240"/>
      <c r="F172" s="240"/>
      <c r="G172" s="240"/>
      <c r="H172" s="329"/>
      <c r="I172" s="240"/>
      <c r="J172" s="243"/>
      <c r="K172" s="348"/>
      <c r="L172" s="249"/>
      <c r="M172" s="249"/>
      <c r="N172" s="252"/>
      <c r="O172" s="351"/>
      <c r="P172" s="234"/>
      <c r="Q172" s="234"/>
      <c r="R172" s="234"/>
      <c r="S172" s="234"/>
      <c r="T172" s="392"/>
      <c r="U172" s="327"/>
      <c r="V172" s="327"/>
      <c r="W172" s="327"/>
      <c r="X172" s="125" t="s">
        <v>331</v>
      </c>
      <c r="Y172" s="125" t="s">
        <v>332</v>
      </c>
      <c r="Z172" s="225"/>
      <c r="AA172" s="34">
        <v>20</v>
      </c>
      <c r="AB172" s="34">
        <v>38</v>
      </c>
      <c r="AC172" s="34"/>
      <c r="AD172" s="34"/>
      <c r="AE172" s="34"/>
      <c r="AF172" s="34"/>
      <c r="AG172" s="34"/>
      <c r="AH172" s="34"/>
      <c r="AI172" s="34"/>
      <c r="AJ172" s="34"/>
      <c r="AK172" s="125" t="s">
        <v>98</v>
      </c>
      <c r="AL172" s="225"/>
      <c r="AM172" s="128"/>
      <c r="AN172" s="34"/>
      <c r="AO172" s="34"/>
      <c r="AP172" s="34"/>
      <c r="AQ172" s="240"/>
    </row>
    <row r="173" spans="1:43" s="129" customFormat="1" ht="19.899999999999999" customHeight="1" x14ac:dyDescent="0.25">
      <c r="A173" s="259">
        <v>66</v>
      </c>
      <c r="B173" s="262" t="s">
        <v>321</v>
      </c>
      <c r="C173" s="238" t="s">
        <v>322</v>
      </c>
      <c r="D173" s="238"/>
      <c r="E173" s="238"/>
      <c r="F173" s="238" t="s">
        <v>323</v>
      </c>
      <c r="G173" s="238" t="s">
        <v>323</v>
      </c>
      <c r="H173" s="238" t="s">
        <v>333</v>
      </c>
      <c r="I173" s="238" t="s">
        <v>64</v>
      </c>
      <c r="J173" s="241"/>
      <c r="K173" s="346">
        <f>'[1]66.Ishikawa(1985)Bsite'!$D$10</f>
        <v>2392.7588944537601</v>
      </c>
      <c r="L173" s="346">
        <f>'[1]66.Ishikawa(1985)Bsite'!$A$10</f>
        <v>14.798999999999999</v>
      </c>
      <c r="M173" s="299" t="s">
        <v>244</v>
      </c>
      <c r="N173" s="320" t="s">
        <v>47</v>
      </c>
      <c r="O173" s="349">
        <v>2.98</v>
      </c>
      <c r="P173" s="232"/>
      <c r="Q173" s="232"/>
      <c r="R173" s="232">
        <v>26.73</v>
      </c>
      <c r="S173" s="232">
        <f t="shared" ref="S173:S197" si="18">R173/O173</f>
        <v>8.9697986577181208</v>
      </c>
      <c r="T173" s="390" t="s">
        <v>334</v>
      </c>
      <c r="U173" s="218">
        <v>230000000</v>
      </c>
      <c r="V173" s="218"/>
      <c r="W173" s="218"/>
      <c r="X173" s="122" t="s">
        <v>335</v>
      </c>
      <c r="Y173" s="122" t="s">
        <v>336</v>
      </c>
      <c r="Z173" s="223"/>
      <c r="AA173" s="19">
        <v>20</v>
      </c>
      <c r="AB173" s="19">
        <v>28</v>
      </c>
      <c r="AC173" s="19"/>
      <c r="AD173" s="19"/>
      <c r="AE173" s="19"/>
      <c r="AF173" s="19"/>
      <c r="AG173" s="19"/>
      <c r="AH173" s="19"/>
      <c r="AI173" s="19"/>
      <c r="AJ173" s="19"/>
      <c r="AK173" s="19">
        <v>5</v>
      </c>
      <c r="AL173" s="223" t="s">
        <v>50</v>
      </c>
      <c r="AM173" s="46"/>
      <c r="AN173" s="19"/>
      <c r="AO173" s="19"/>
      <c r="AP173" s="19"/>
      <c r="AQ173" s="265"/>
    </row>
    <row r="174" spans="1:43" s="77" customFormat="1" ht="19.899999999999999" customHeight="1" x14ac:dyDescent="0.25">
      <c r="A174" s="260"/>
      <c r="B174" s="263"/>
      <c r="C174" s="328"/>
      <c r="D174" s="328"/>
      <c r="E174" s="328"/>
      <c r="F174" s="328"/>
      <c r="G174" s="328"/>
      <c r="H174" s="328"/>
      <c r="I174" s="239"/>
      <c r="J174" s="242"/>
      <c r="K174" s="347"/>
      <c r="L174" s="347"/>
      <c r="M174" s="403"/>
      <c r="N174" s="251"/>
      <c r="O174" s="350"/>
      <c r="P174" s="233"/>
      <c r="Q174" s="233"/>
      <c r="R174" s="233"/>
      <c r="S174" s="233"/>
      <c r="T174" s="391"/>
      <c r="U174" s="219"/>
      <c r="V174" s="219"/>
      <c r="W174" s="219"/>
      <c r="X174" s="90" t="s">
        <v>337</v>
      </c>
      <c r="Y174" s="90" t="s">
        <v>59</v>
      </c>
      <c r="Z174" s="224"/>
      <c r="AA174" s="38">
        <v>21</v>
      </c>
      <c r="AB174" s="38">
        <v>41</v>
      </c>
      <c r="AC174" s="38"/>
      <c r="AD174" s="38"/>
      <c r="AE174" s="38"/>
      <c r="AF174" s="38"/>
      <c r="AG174" s="38"/>
      <c r="AH174" s="38"/>
      <c r="AI174" s="38"/>
      <c r="AJ174" s="38"/>
      <c r="AK174" s="38">
        <v>50</v>
      </c>
      <c r="AL174" s="224"/>
      <c r="AM174" s="47"/>
      <c r="AN174" s="38"/>
      <c r="AO174" s="38"/>
      <c r="AP174" s="38"/>
      <c r="AQ174" s="239"/>
    </row>
    <row r="175" spans="1:43" s="77" customFormat="1" ht="19.899999999999999" customHeight="1" x14ac:dyDescent="0.25">
      <c r="A175" s="260"/>
      <c r="B175" s="263"/>
      <c r="C175" s="328"/>
      <c r="D175" s="328"/>
      <c r="E175" s="328"/>
      <c r="F175" s="328"/>
      <c r="G175" s="328"/>
      <c r="H175" s="328"/>
      <c r="I175" s="239"/>
      <c r="J175" s="242"/>
      <c r="K175" s="347"/>
      <c r="L175" s="347"/>
      <c r="M175" s="403"/>
      <c r="N175" s="251"/>
      <c r="O175" s="350"/>
      <c r="P175" s="233"/>
      <c r="Q175" s="233"/>
      <c r="R175" s="233"/>
      <c r="S175" s="233"/>
      <c r="T175" s="391"/>
      <c r="U175" s="219"/>
      <c r="V175" s="219"/>
      <c r="W175" s="219"/>
      <c r="X175" s="90" t="s">
        <v>338</v>
      </c>
      <c r="Y175" s="90" t="s">
        <v>339</v>
      </c>
      <c r="Z175" s="224"/>
      <c r="AA175" s="38">
        <v>20</v>
      </c>
      <c r="AB175" s="38">
        <v>32</v>
      </c>
      <c r="AC175" s="38"/>
      <c r="AD175" s="38"/>
      <c r="AE175" s="38"/>
      <c r="AF175" s="38"/>
      <c r="AG175" s="38"/>
      <c r="AH175" s="38"/>
      <c r="AI175" s="38"/>
      <c r="AJ175" s="38"/>
      <c r="AK175" s="38">
        <v>15</v>
      </c>
      <c r="AL175" s="224"/>
      <c r="AM175" s="47"/>
      <c r="AN175" s="38"/>
      <c r="AO175" s="38"/>
      <c r="AP175" s="38"/>
      <c r="AQ175" s="239"/>
    </row>
    <row r="176" spans="1:43" s="77" customFormat="1" ht="19.899999999999999" customHeight="1" x14ac:dyDescent="0.25">
      <c r="A176" s="260"/>
      <c r="B176" s="263"/>
      <c r="C176" s="328"/>
      <c r="D176" s="328"/>
      <c r="E176" s="328"/>
      <c r="F176" s="328"/>
      <c r="G176" s="328"/>
      <c r="H176" s="328"/>
      <c r="I176" s="239"/>
      <c r="J176" s="242"/>
      <c r="K176" s="347"/>
      <c r="L176" s="347"/>
      <c r="M176" s="403"/>
      <c r="N176" s="251"/>
      <c r="O176" s="350"/>
      <c r="P176" s="233"/>
      <c r="Q176" s="233"/>
      <c r="R176" s="233"/>
      <c r="S176" s="233"/>
      <c r="T176" s="391"/>
      <c r="U176" s="219"/>
      <c r="V176" s="219"/>
      <c r="W176" s="219"/>
      <c r="X176" s="90" t="s">
        <v>340</v>
      </c>
      <c r="Y176" s="90" t="s">
        <v>59</v>
      </c>
      <c r="Z176" s="224"/>
      <c r="AA176" s="38">
        <v>21</v>
      </c>
      <c r="AB176" s="38">
        <v>41</v>
      </c>
      <c r="AC176" s="38"/>
      <c r="AD176" s="38"/>
      <c r="AE176" s="38"/>
      <c r="AF176" s="38"/>
      <c r="AG176" s="38"/>
      <c r="AH176" s="38"/>
      <c r="AI176" s="38"/>
      <c r="AJ176" s="38"/>
      <c r="AK176" s="38">
        <v>50</v>
      </c>
      <c r="AL176" s="224"/>
      <c r="AM176" s="47"/>
      <c r="AN176" s="38"/>
      <c r="AO176" s="38"/>
      <c r="AP176" s="38"/>
      <c r="AQ176" s="239"/>
    </row>
    <row r="177" spans="1:43" s="77" customFormat="1" ht="19.899999999999999" customHeight="1" x14ac:dyDescent="0.25">
      <c r="A177" s="260"/>
      <c r="B177" s="263"/>
      <c r="C177" s="328"/>
      <c r="D177" s="328"/>
      <c r="E177" s="328"/>
      <c r="F177" s="328"/>
      <c r="G177" s="328"/>
      <c r="H177" s="328"/>
      <c r="I177" s="239"/>
      <c r="J177" s="242"/>
      <c r="K177" s="347"/>
      <c r="L177" s="347"/>
      <c r="M177" s="403"/>
      <c r="N177" s="251"/>
      <c r="O177" s="350"/>
      <c r="P177" s="233"/>
      <c r="Q177" s="233"/>
      <c r="R177" s="233"/>
      <c r="S177" s="233"/>
      <c r="T177" s="391"/>
      <c r="U177" s="219"/>
      <c r="V177" s="219"/>
      <c r="W177" s="219"/>
      <c r="X177" s="90" t="s">
        <v>341</v>
      </c>
      <c r="Y177" s="90" t="s">
        <v>339</v>
      </c>
      <c r="Z177" s="224"/>
      <c r="AA177" s="38">
        <v>20</v>
      </c>
      <c r="AB177" s="38">
        <v>30</v>
      </c>
      <c r="AC177" s="38"/>
      <c r="AD177" s="38"/>
      <c r="AE177" s="38"/>
      <c r="AF177" s="38"/>
      <c r="AG177" s="38"/>
      <c r="AH177" s="38"/>
      <c r="AI177" s="38"/>
      <c r="AJ177" s="38"/>
      <c r="AK177" s="38">
        <v>12</v>
      </c>
      <c r="AL177" s="224"/>
      <c r="AM177" s="47"/>
      <c r="AN177" s="38"/>
      <c r="AO177" s="38"/>
      <c r="AP177" s="38"/>
      <c r="AQ177" s="239"/>
    </row>
    <row r="178" spans="1:43" s="77" customFormat="1" ht="19.899999999999999" customHeight="1" x14ac:dyDescent="0.25">
      <c r="A178" s="260"/>
      <c r="B178" s="263"/>
      <c r="C178" s="328"/>
      <c r="D178" s="328"/>
      <c r="E178" s="328"/>
      <c r="F178" s="328"/>
      <c r="G178" s="328"/>
      <c r="H178" s="328"/>
      <c r="I178" s="239"/>
      <c r="J178" s="242"/>
      <c r="K178" s="347"/>
      <c r="L178" s="347"/>
      <c r="M178" s="403"/>
      <c r="N178" s="251"/>
      <c r="O178" s="350"/>
      <c r="P178" s="233"/>
      <c r="Q178" s="233"/>
      <c r="R178" s="233"/>
      <c r="S178" s="233"/>
      <c r="T178" s="391"/>
      <c r="U178" s="219"/>
      <c r="V178" s="219"/>
      <c r="W178" s="219"/>
      <c r="X178" s="90" t="s">
        <v>342</v>
      </c>
      <c r="Y178" s="90" t="s">
        <v>343</v>
      </c>
      <c r="Z178" s="224"/>
      <c r="AA178" s="38">
        <v>20</v>
      </c>
      <c r="AB178" s="38">
        <v>26</v>
      </c>
      <c r="AC178" s="38"/>
      <c r="AD178" s="38"/>
      <c r="AE178" s="38"/>
      <c r="AF178" s="38"/>
      <c r="AG178" s="38"/>
      <c r="AH178" s="38"/>
      <c r="AI178" s="38"/>
      <c r="AJ178" s="38"/>
      <c r="AK178" s="38">
        <v>3</v>
      </c>
      <c r="AL178" s="224"/>
      <c r="AM178" s="47"/>
      <c r="AN178" s="38"/>
      <c r="AO178" s="38"/>
      <c r="AP178" s="38"/>
      <c r="AQ178" s="239"/>
    </row>
    <row r="179" spans="1:43" s="171" customFormat="1" ht="19.899999999999999" customHeight="1" thickBot="1" x14ac:dyDescent="0.3">
      <c r="A179" s="261"/>
      <c r="B179" s="264"/>
      <c r="C179" s="329"/>
      <c r="D179" s="329"/>
      <c r="E179" s="329"/>
      <c r="F179" s="329"/>
      <c r="G179" s="329"/>
      <c r="H179" s="329"/>
      <c r="I179" s="240"/>
      <c r="J179" s="243"/>
      <c r="K179" s="348"/>
      <c r="L179" s="348"/>
      <c r="M179" s="404"/>
      <c r="N179" s="252"/>
      <c r="O179" s="351"/>
      <c r="P179" s="234"/>
      <c r="Q179" s="234"/>
      <c r="R179" s="234"/>
      <c r="S179" s="234"/>
      <c r="T179" s="392"/>
      <c r="U179" s="220"/>
      <c r="V179" s="220"/>
      <c r="W179" s="220"/>
      <c r="X179" s="142" t="s">
        <v>344</v>
      </c>
      <c r="Y179" s="142" t="s">
        <v>343</v>
      </c>
      <c r="Z179" s="225"/>
      <c r="AA179" s="128">
        <v>20</v>
      </c>
      <c r="AB179" s="128">
        <v>33</v>
      </c>
      <c r="AC179" s="128"/>
      <c r="AD179" s="128"/>
      <c r="AE179" s="128"/>
      <c r="AF179" s="128"/>
      <c r="AG179" s="128"/>
      <c r="AH179" s="128"/>
      <c r="AI179" s="128"/>
      <c r="AJ179" s="128"/>
      <c r="AK179" s="128">
        <v>20</v>
      </c>
      <c r="AL179" s="225"/>
      <c r="AM179" s="128"/>
      <c r="AN179" s="128"/>
      <c r="AO179" s="128"/>
      <c r="AP179" s="128"/>
      <c r="AQ179" s="240"/>
    </row>
    <row r="180" spans="1:43" s="129" customFormat="1" ht="28.9" customHeight="1" x14ac:dyDescent="0.25">
      <c r="A180" s="259">
        <v>67</v>
      </c>
      <c r="B180" s="262" t="s">
        <v>321</v>
      </c>
      <c r="C180" s="238" t="s">
        <v>322</v>
      </c>
      <c r="D180" s="238"/>
      <c r="E180" s="238"/>
      <c r="F180" s="238" t="s">
        <v>323</v>
      </c>
      <c r="G180" s="238" t="s">
        <v>323</v>
      </c>
      <c r="H180" s="238" t="s">
        <v>345</v>
      </c>
      <c r="I180" s="238" t="s">
        <v>64</v>
      </c>
      <c r="J180" s="241"/>
      <c r="K180" s="346">
        <f>'[1]67.Ishikawa(1985)Csite'!$D$14</f>
        <v>799.01447383295999</v>
      </c>
      <c r="L180" s="346">
        <f>'[1]67.Ishikawa(1985)Csite'!$A$14</f>
        <v>39.075000000000003</v>
      </c>
      <c r="M180" s="299" t="s">
        <v>244</v>
      </c>
      <c r="N180" s="250" t="s">
        <v>96</v>
      </c>
      <c r="O180" s="349">
        <v>1.2190000000000001</v>
      </c>
      <c r="P180" s="232"/>
      <c r="Q180" s="232">
        <v>14</v>
      </c>
      <c r="R180" s="232">
        <v>36</v>
      </c>
      <c r="S180" s="232">
        <f t="shared" si="18"/>
        <v>29.532403609515995</v>
      </c>
      <c r="T180" s="218">
        <v>205800000</v>
      </c>
      <c r="U180" s="218">
        <f>V180*10^-12</f>
        <v>9.6255131073588896E-3</v>
      </c>
      <c r="V180" s="218">
        <v>9625513107.3588905</v>
      </c>
      <c r="W180" s="218">
        <f>T180*U180</f>
        <v>1980930.5974944595</v>
      </c>
      <c r="X180" s="122" t="s">
        <v>145</v>
      </c>
      <c r="Y180" s="122" t="s">
        <v>343</v>
      </c>
      <c r="Z180" s="223"/>
      <c r="AA180" s="19">
        <v>20</v>
      </c>
      <c r="AB180" s="19">
        <v>30</v>
      </c>
      <c r="AC180" s="19"/>
      <c r="AD180" s="19"/>
      <c r="AE180" s="19"/>
      <c r="AF180" s="19"/>
      <c r="AG180" s="19"/>
      <c r="AH180" s="19"/>
      <c r="AI180" s="19"/>
      <c r="AJ180" s="19"/>
      <c r="AK180" s="19">
        <v>10</v>
      </c>
      <c r="AL180" s="223" t="s">
        <v>50</v>
      </c>
      <c r="AM180" s="46"/>
      <c r="AN180" s="19"/>
      <c r="AO180" s="19"/>
      <c r="AP180" s="19"/>
      <c r="AQ180" s="265"/>
    </row>
    <row r="181" spans="1:43" s="130" customFormat="1" x14ac:dyDescent="0.25">
      <c r="A181" s="260"/>
      <c r="B181" s="263"/>
      <c r="C181" s="328"/>
      <c r="D181" s="328"/>
      <c r="E181" s="328"/>
      <c r="F181" s="328"/>
      <c r="G181" s="328"/>
      <c r="H181" s="328"/>
      <c r="I181" s="328"/>
      <c r="J181" s="242"/>
      <c r="K181" s="347"/>
      <c r="L181" s="347"/>
      <c r="M181" s="403"/>
      <c r="N181" s="251"/>
      <c r="O181" s="350"/>
      <c r="P181" s="233"/>
      <c r="Q181" s="233"/>
      <c r="R181" s="233"/>
      <c r="S181" s="233"/>
      <c r="T181" s="219"/>
      <c r="U181" s="219"/>
      <c r="V181" s="219"/>
      <c r="W181" s="219"/>
      <c r="X181" s="101" t="s">
        <v>346</v>
      </c>
      <c r="Y181" s="101" t="s">
        <v>336</v>
      </c>
      <c r="Z181" s="224"/>
      <c r="AA181" s="24">
        <v>20</v>
      </c>
      <c r="AB181" s="24">
        <v>26</v>
      </c>
      <c r="AC181" s="24"/>
      <c r="AD181" s="24"/>
      <c r="AE181" s="24"/>
      <c r="AF181" s="24"/>
      <c r="AG181" s="24"/>
      <c r="AH181" s="24"/>
      <c r="AI181" s="24"/>
      <c r="AJ181" s="24"/>
      <c r="AK181" s="24">
        <v>3</v>
      </c>
      <c r="AL181" s="224"/>
      <c r="AM181" s="47"/>
      <c r="AN181" s="24"/>
      <c r="AO181" s="24"/>
      <c r="AP181" s="24"/>
      <c r="AQ181" s="239"/>
    </row>
    <row r="182" spans="1:43" s="130" customFormat="1" x14ac:dyDescent="0.25">
      <c r="A182" s="260"/>
      <c r="B182" s="263"/>
      <c r="C182" s="328"/>
      <c r="D182" s="328"/>
      <c r="E182" s="328"/>
      <c r="F182" s="328"/>
      <c r="G182" s="328"/>
      <c r="H182" s="328"/>
      <c r="I182" s="328"/>
      <c r="J182" s="242"/>
      <c r="K182" s="347"/>
      <c r="L182" s="347"/>
      <c r="M182" s="403"/>
      <c r="N182" s="251"/>
      <c r="O182" s="350"/>
      <c r="P182" s="233"/>
      <c r="Q182" s="233"/>
      <c r="R182" s="233"/>
      <c r="S182" s="233"/>
      <c r="T182" s="219"/>
      <c r="U182" s="219"/>
      <c r="V182" s="219"/>
      <c r="W182" s="219"/>
      <c r="X182" s="101" t="s">
        <v>347</v>
      </c>
      <c r="Y182" s="101" t="s">
        <v>343</v>
      </c>
      <c r="Z182" s="224"/>
      <c r="AA182" s="24">
        <v>20</v>
      </c>
      <c r="AB182" s="24">
        <v>41</v>
      </c>
      <c r="AC182" s="24"/>
      <c r="AD182" s="24"/>
      <c r="AE182" s="24"/>
      <c r="AF182" s="24"/>
      <c r="AG182" s="24"/>
      <c r="AH182" s="24"/>
      <c r="AI182" s="24"/>
      <c r="AJ182" s="24"/>
      <c r="AK182" s="24">
        <v>46</v>
      </c>
      <c r="AL182" s="224"/>
      <c r="AM182" s="47"/>
      <c r="AN182" s="24"/>
      <c r="AO182" s="24"/>
      <c r="AP182" s="24"/>
      <c r="AQ182" s="239"/>
    </row>
    <row r="183" spans="1:43" s="130" customFormat="1" x14ac:dyDescent="0.25">
      <c r="A183" s="260"/>
      <c r="B183" s="263"/>
      <c r="C183" s="328"/>
      <c r="D183" s="328"/>
      <c r="E183" s="328"/>
      <c r="F183" s="328"/>
      <c r="G183" s="328"/>
      <c r="H183" s="328"/>
      <c r="I183" s="328"/>
      <c r="J183" s="242"/>
      <c r="K183" s="347"/>
      <c r="L183" s="347"/>
      <c r="M183" s="403"/>
      <c r="N183" s="251"/>
      <c r="O183" s="350"/>
      <c r="P183" s="233"/>
      <c r="Q183" s="233"/>
      <c r="R183" s="233"/>
      <c r="S183" s="233"/>
      <c r="T183" s="219"/>
      <c r="U183" s="219"/>
      <c r="V183" s="219"/>
      <c r="W183" s="219"/>
      <c r="X183" s="101" t="s">
        <v>348</v>
      </c>
      <c r="Y183" s="101" t="s">
        <v>349</v>
      </c>
      <c r="Z183" s="224"/>
      <c r="AA183" s="24">
        <v>19</v>
      </c>
      <c r="AB183" s="24">
        <v>28</v>
      </c>
      <c r="AC183" s="24"/>
      <c r="AD183" s="24"/>
      <c r="AE183" s="24"/>
      <c r="AF183" s="24"/>
      <c r="AG183" s="24"/>
      <c r="AH183" s="24"/>
      <c r="AI183" s="24"/>
      <c r="AJ183" s="24"/>
      <c r="AK183" s="24">
        <v>5</v>
      </c>
      <c r="AL183" s="224"/>
      <c r="AM183" s="47"/>
      <c r="AN183" s="24"/>
      <c r="AO183" s="24"/>
      <c r="AP183" s="24"/>
      <c r="AQ183" s="239"/>
    </row>
    <row r="184" spans="1:43" s="130" customFormat="1" x14ac:dyDescent="0.25">
      <c r="A184" s="260"/>
      <c r="B184" s="263"/>
      <c r="C184" s="328"/>
      <c r="D184" s="328"/>
      <c r="E184" s="328"/>
      <c r="F184" s="328"/>
      <c r="G184" s="328"/>
      <c r="H184" s="328"/>
      <c r="I184" s="328"/>
      <c r="J184" s="242"/>
      <c r="K184" s="347"/>
      <c r="L184" s="347"/>
      <c r="M184" s="403"/>
      <c r="N184" s="251"/>
      <c r="O184" s="350"/>
      <c r="P184" s="233"/>
      <c r="Q184" s="233"/>
      <c r="R184" s="233"/>
      <c r="S184" s="233"/>
      <c r="T184" s="219"/>
      <c r="U184" s="219"/>
      <c r="V184" s="219"/>
      <c r="W184" s="219"/>
      <c r="X184" s="101" t="s">
        <v>350</v>
      </c>
      <c r="Y184" s="101" t="s">
        <v>343</v>
      </c>
      <c r="Z184" s="224"/>
      <c r="AA184" s="24">
        <v>20</v>
      </c>
      <c r="AB184" s="24">
        <v>30</v>
      </c>
      <c r="AC184" s="24"/>
      <c r="AD184" s="24"/>
      <c r="AE184" s="24"/>
      <c r="AF184" s="24"/>
      <c r="AG184" s="24"/>
      <c r="AH184" s="24"/>
      <c r="AI184" s="24"/>
      <c r="AJ184" s="24"/>
      <c r="AK184" s="24">
        <v>10</v>
      </c>
      <c r="AL184" s="224"/>
      <c r="AM184" s="47"/>
      <c r="AN184" s="24"/>
      <c r="AO184" s="24"/>
      <c r="AP184" s="24"/>
      <c r="AQ184" s="239"/>
    </row>
    <row r="185" spans="1:43" s="170" customFormat="1" ht="15.75" thickBot="1" x14ac:dyDescent="0.3">
      <c r="A185" s="261"/>
      <c r="B185" s="264"/>
      <c r="C185" s="329"/>
      <c r="D185" s="329"/>
      <c r="E185" s="329"/>
      <c r="F185" s="329"/>
      <c r="G185" s="329"/>
      <c r="H185" s="329"/>
      <c r="I185" s="329"/>
      <c r="J185" s="243"/>
      <c r="K185" s="348"/>
      <c r="L185" s="348"/>
      <c r="M185" s="404"/>
      <c r="N185" s="252"/>
      <c r="O185" s="351"/>
      <c r="P185" s="234"/>
      <c r="Q185" s="234"/>
      <c r="R185" s="234"/>
      <c r="S185" s="234"/>
      <c r="T185" s="220"/>
      <c r="U185" s="220"/>
      <c r="V185" s="220"/>
      <c r="W185" s="220"/>
      <c r="X185" s="125" t="s">
        <v>351</v>
      </c>
      <c r="Y185" s="125" t="s">
        <v>352</v>
      </c>
      <c r="Z185" s="225"/>
      <c r="AA185" s="34">
        <v>22</v>
      </c>
      <c r="AB185" s="34">
        <v>41</v>
      </c>
      <c r="AC185" s="34"/>
      <c r="AD185" s="34"/>
      <c r="AE185" s="34"/>
      <c r="AF185" s="34"/>
      <c r="AG185" s="34"/>
      <c r="AH185" s="34"/>
      <c r="AI185" s="34"/>
      <c r="AJ185" s="34"/>
      <c r="AK185" s="34">
        <v>50</v>
      </c>
      <c r="AL185" s="225"/>
      <c r="AM185" s="128"/>
      <c r="AN185" s="34"/>
      <c r="AO185" s="34"/>
      <c r="AP185" s="34"/>
      <c r="AQ185" s="240"/>
    </row>
    <row r="186" spans="1:43" s="129" customFormat="1" ht="28.9" customHeight="1" x14ac:dyDescent="0.25">
      <c r="A186" s="259">
        <v>68</v>
      </c>
      <c r="B186" s="262" t="s">
        <v>321</v>
      </c>
      <c r="C186" s="238" t="s">
        <v>322</v>
      </c>
      <c r="D186" s="238"/>
      <c r="E186" s="238"/>
      <c r="F186" s="238" t="s">
        <v>323</v>
      </c>
      <c r="G186" s="238" t="s">
        <v>323</v>
      </c>
      <c r="H186" s="238" t="s">
        <v>353</v>
      </c>
      <c r="I186" s="238" t="s">
        <v>46</v>
      </c>
      <c r="J186" s="241"/>
      <c r="K186" s="346">
        <f>'[1]68.Ishikawa(1985)Dsite'!$D$14</f>
        <v>498.89830034688003</v>
      </c>
      <c r="L186" s="346">
        <f>'[1]68.Ishikawa(1985)Dsite'!$A$14</f>
        <v>40.274999999999999</v>
      </c>
      <c r="M186" s="299">
        <v>643.67999999999995</v>
      </c>
      <c r="N186" s="250" t="s">
        <v>96</v>
      </c>
      <c r="O186" s="349">
        <v>1.016</v>
      </c>
      <c r="P186" s="232"/>
      <c r="Q186" s="232">
        <v>12</v>
      </c>
      <c r="R186" s="232">
        <v>34</v>
      </c>
      <c r="S186" s="232">
        <f t="shared" si="18"/>
        <v>33.464566929133859</v>
      </c>
      <c r="T186" s="218">
        <v>2100000</v>
      </c>
      <c r="U186" s="218">
        <v>627000</v>
      </c>
      <c r="V186" s="218"/>
      <c r="W186" s="218">
        <f>T186*U186</f>
        <v>1316700000000</v>
      </c>
      <c r="X186" s="122" t="s">
        <v>179</v>
      </c>
      <c r="Y186" s="122" t="s">
        <v>343</v>
      </c>
      <c r="Z186" s="223"/>
      <c r="AA186" s="19">
        <v>20</v>
      </c>
      <c r="AB186" s="19">
        <v>28</v>
      </c>
      <c r="AC186" s="19"/>
      <c r="AD186" s="19"/>
      <c r="AE186" s="19"/>
      <c r="AF186" s="19"/>
      <c r="AG186" s="19"/>
      <c r="AH186" s="19"/>
      <c r="AI186" s="19"/>
      <c r="AJ186" s="19"/>
      <c r="AK186" s="19">
        <v>5</v>
      </c>
      <c r="AL186" s="223" t="s">
        <v>50</v>
      </c>
      <c r="AM186" s="46"/>
      <c r="AN186" s="19"/>
      <c r="AO186" s="19"/>
      <c r="AP186" s="19"/>
      <c r="AQ186" s="265"/>
    </row>
    <row r="187" spans="1:43" s="77" customFormat="1" x14ac:dyDescent="0.25">
      <c r="A187" s="260"/>
      <c r="B187" s="263"/>
      <c r="C187" s="328"/>
      <c r="D187" s="328"/>
      <c r="E187" s="328"/>
      <c r="F187" s="328"/>
      <c r="G187" s="328"/>
      <c r="H187" s="328"/>
      <c r="I187" s="328"/>
      <c r="J187" s="242"/>
      <c r="K187" s="347"/>
      <c r="L187" s="347"/>
      <c r="M187" s="248"/>
      <c r="N187" s="251"/>
      <c r="O187" s="350"/>
      <c r="P187" s="233"/>
      <c r="Q187" s="233"/>
      <c r="R187" s="233"/>
      <c r="S187" s="233"/>
      <c r="T187" s="219"/>
      <c r="U187" s="219"/>
      <c r="V187" s="219"/>
      <c r="W187" s="219"/>
      <c r="X187" s="90" t="s">
        <v>354</v>
      </c>
      <c r="Y187" s="90" t="s">
        <v>46</v>
      </c>
      <c r="Z187" s="224"/>
      <c r="AA187" s="38">
        <v>20</v>
      </c>
      <c r="AB187" s="38"/>
      <c r="AC187" s="38"/>
      <c r="AD187" s="38">
        <v>30</v>
      </c>
      <c r="AE187" s="38"/>
      <c r="AF187" s="38"/>
      <c r="AG187" s="38"/>
      <c r="AH187" s="38"/>
      <c r="AI187" s="38"/>
      <c r="AJ187" s="38"/>
      <c r="AK187" s="38">
        <v>5</v>
      </c>
      <c r="AL187" s="224"/>
      <c r="AM187" s="47"/>
      <c r="AN187" s="38"/>
      <c r="AO187" s="38"/>
      <c r="AP187" s="38"/>
      <c r="AQ187" s="239"/>
    </row>
    <row r="188" spans="1:43" s="77" customFormat="1" x14ac:dyDescent="0.25">
      <c r="A188" s="260"/>
      <c r="B188" s="263"/>
      <c r="C188" s="328"/>
      <c r="D188" s="328"/>
      <c r="E188" s="328"/>
      <c r="F188" s="328"/>
      <c r="G188" s="328"/>
      <c r="H188" s="328"/>
      <c r="I188" s="328"/>
      <c r="J188" s="242"/>
      <c r="K188" s="347"/>
      <c r="L188" s="347"/>
      <c r="M188" s="248"/>
      <c r="N188" s="251"/>
      <c r="O188" s="350"/>
      <c r="P188" s="233"/>
      <c r="Q188" s="233"/>
      <c r="R188" s="233"/>
      <c r="S188" s="233"/>
      <c r="T188" s="219"/>
      <c r="U188" s="219"/>
      <c r="V188" s="219"/>
      <c r="W188" s="219"/>
      <c r="X188" s="90" t="s">
        <v>355</v>
      </c>
      <c r="Y188" s="90" t="s">
        <v>336</v>
      </c>
      <c r="Z188" s="224"/>
      <c r="AA188" s="38">
        <v>20</v>
      </c>
      <c r="AB188" s="38"/>
      <c r="AC188" s="38"/>
      <c r="AD188" s="38">
        <v>50</v>
      </c>
      <c r="AE188" s="38"/>
      <c r="AF188" s="38"/>
      <c r="AG188" s="38"/>
      <c r="AH188" s="38"/>
      <c r="AI188" s="38"/>
      <c r="AJ188" s="38"/>
      <c r="AK188" s="38">
        <v>8</v>
      </c>
      <c r="AL188" s="224"/>
      <c r="AM188" s="47"/>
      <c r="AN188" s="38"/>
      <c r="AO188" s="38"/>
      <c r="AP188" s="38"/>
      <c r="AQ188" s="239"/>
    </row>
    <row r="189" spans="1:43" s="77" customFormat="1" x14ac:dyDescent="0.25">
      <c r="A189" s="260"/>
      <c r="B189" s="263"/>
      <c r="C189" s="328"/>
      <c r="D189" s="328"/>
      <c r="E189" s="328"/>
      <c r="F189" s="328"/>
      <c r="G189" s="328"/>
      <c r="H189" s="328"/>
      <c r="I189" s="328"/>
      <c r="J189" s="242"/>
      <c r="K189" s="347"/>
      <c r="L189" s="347"/>
      <c r="M189" s="248"/>
      <c r="N189" s="251"/>
      <c r="O189" s="350"/>
      <c r="P189" s="233"/>
      <c r="Q189" s="233"/>
      <c r="R189" s="233"/>
      <c r="S189" s="233"/>
      <c r="T189" s="219"/>
      <c r="U189" s="219"/>
      <c r="V189" s="219"/>
      <c r="W189" s="219"/>
      <c r="X189" s="90" t="s">
        <v>356</v>
      </c>
      <c r="Y189" s="90" t="s">
        <v>343</v>
      </c>
      <c r="Z189" s="224"/>
      <c r="AA189" s="38">
        <v>20</v>
      </c>
      <c r="AB189" s="38">
        <v>32</v>
      </c>
      <c r="AC189" s="38"/>
      <c r="AD189" s="38"/>
      <c r="AE189" s="38"/>
      <c r="AF189" s="38"/>
      <c r="AG189" s="38"/>
      <c r="AH189" s="38"/>
      <c r="AI189" s="38"/>
      <c r="AJ189" s="38"/>
      <c r="AK189" s="38">
        <v>18</v>
      </c>
      <c r="AL189" s="224"/>
      <c r="AM189" s="47"/>
      <c r="AN189" s="38"/>
      <c r="AO189" s="38"/>
      <c r="AP189" s="38"/>
      <c r="AQ189" s="239"/>
    </row>
    <row r="190" spans="1:43" s="77" customFormat="1" x14ac:dyDescent="0.25">
      <c r="A190" s="260"/>
      <c r="B190" s="263"/>
      <c r="C190" s="328"/>
      <c r="D190" s="328"/>
      <c r="E190" s="328"/>
      <c r="F190" s="328"/>
      <c r="G190" s="328"/>
      <c r="H190" s="328"/>
      <c r="I190" s="328"/>
      <c r="J190" s="242"/>
      <c r="K190" s="347"/>
      <c r="L190" s="347"/>
      <c r="M190" s="248"/>
      <c r="N190" s="251"/>
      <c r="O190" s="350"/>
      <c r="P190" s="233"/>
      <c r="Q190" s="233"/>
      <c r="R190" s="233"/>
      <c r="S190" s="233"/>
      <c r="T190" s="219"/>
      <c r="U190" s="219"/>
      <c r="V190" s="219"/>
      <c r="W190" s="219"/>
      <c r="X190" s="90" t="s">
        <v>357</v>
      </c>
      <c r="Y190" s="90" t="s">
        <v>358</v>
      </c>
      <c r="Z190" s="224"/>
      <c r="AA190" s="38">
        <v>20</v>
      </c>
      <c r="AB190" s="38">
        <v>32</v>
      </c>
      <c r="AC190" s="38"/>
      <c r="AD190" s="38"/>
      <c r="AE190" s="38"/>
      <c r="AF190" s="38"/>
      <c r="AG190" s="38"/>
      <c r="AH190" s="38"/>
      <c r="AI190" s="38"/>
      <c r="AJ190" s="38"/>
      <c r="AK190" s="38">
        <v>15</v>
      </c>
      <c r="AL190" s="224"/>
      <c r="AM190" s="47"/>
      <c r="AN190" s="38"/>
      <c r="AO190" s="38"/>
      <c r="AP190" s="38"/>
      <c r="AQ190" s="239"/>
    </row>
    <row r="191" spans="1:43" s="77" customFormat="1" x14ac:dyDescent="0.25">
      <c r="A191" s="260"/>
      <c r="B191" s="263"/>
      <c r="C191" s="328"/>
      <c r="D191" s="328"/>
      <c r="E191" s="328"/>
      <c r="F191" s="328"/>
      <c r="G191" s="328"/>
      <c r="H191" s="328"/>
      <c r="I191" s="328"/>
      <c r="J191" s="242"/>
      <c r="K191" s="347"/>
      <c r="L191" s="347"/>
      <c r="M191" s="248"/>
      <c r="N191" s="251"/>
      <c r="O191" s="350"/>
      <c r="P191" s="233"/>
      <c r="Q191" s="233"/>
      <c r="R191" s="233"/>
      <c r="S191" s="233"/>
      <c r="T191" s="219"/>
      <c r="U191" s="219"/>
      <c r="V191" s="219"/>
      <c r="W191" s="219"/>
      <c r="X191" s="90" t="s">
        <v>359</v>
      </c>
      <c r="Y191" s="90" t="s">
        <v>343</v>
      </c>
      <c r="Z191" s="224"/>
      <c r="AA191" s="38">
        <v>20</v>
      </c>
      <c r="AB191" s="38">
        <v>37</v>
      </c>
      <c r="AC191" s="38"/>
      <c r="AD191" s="38"/>
      <c r="AE191" s="38"/>
      <c r="AF191" s="38"/>
      <c r="AG191" s="38"/>
      <c r="AH191" s="38"/>
      <c r="AI191" s="38"/>
      <c r="AJ191" s="38"/>
      <c r="AK191" s="38">
        <v>35</v>
      </c>
      <c r="AL191" s="224"/>
      <c r="AM191" s="47"/>
      <c r="AN191" s="38"/>
      <c r="AO191" s="38"/>
      <c r="AP191" s="38"/>
      <c r="AQ191" s="239"/>
    </row>
    <row r="192" spans="1:43" s="171" customFormat="1" ht="30.75" thickBot="1" x14ac:dyDescent="0.3">
      <c r="A192" s="261"/>
      <c r="B192" s="264"/>
      <c r="C192" s="329"/>
      <c r="D192" s="329"/>
      <c r="E192" s="329"/>
      <c r="F192" s="329"/>
      <c r="G192" s="329"/>
      <c r="H192" s="329"/>
      <c r="I192" s="329"/>
      <c r="J192" s="243"/>
      <c r="K192" s="348"/>
      <c r="L192" s="348"/>
      <c r="M192" s="249"/>
      <c r="N192" s="252"/>
      <c r="O192" s="351"/>
      <c r="P192" s="234"/>
      <c r="Q192" s="234"/>
      <c r="R192" s="234"/>
      <c r="S192" s="234"/>
      <c r="T192" s="220"/>
      <c r="U192" s="220"/>
      <c r="V192" s="220"/>
      <c r="W192" s="220"/>
      <c r="X192" s="142" t="s">
        <v>360</v>
      </c>
      <c r="Y192" s="172" t="s">
        <v>361</v>
      </c>
      <c r="Z192" s="225"/>
      <c r="AA192" s="128">
        <v>21</v>
      </c>
      <c r="AB192" s="128">
        <v>41</v>
      </c>
      <c r="AC192" s="128"/>
      <c r="AD192" s="128"/>
      <c r="AE192" s="128"/>
      <c r="AF192" s="128"/>
      <c r="AG192" s="128"/>
      <c r="AH192" s="128"/>
      <c r="AI192" s="128"/>
      <c r="AJ192" s="128"/>
      <c r="AK192" s="128">
        <v>50</v>
      </c>
      <c r="AL192" s="225"/>
      <c r="AM192" s="128"/>
      <c r="AN192" s="128"/>
      <c r="AO192" s="128"/>
      <c r="AP192" s="128"/>
      <c r="AQ192" s="240"/>
    </row>
    <row r="193" spans="1:43" s="77" customFormat="1" ht="43.15" customHeight="1" x14ac:dyDescent="0.25">
      <c r="A193" s="265">
        <v>69</v>
      </c>
      <c r="B193" s="262" t="s">
        <v>321</v>
      </c>
      <c r="C193" s="238" t="s">
        <v>322</v>
      </c>
      <c r="D193" s="238"/>
      <c r="E193" s="238"/>
      <c r="F193" s="238" t="s">
        <v>323</v>
      </c>
      <c r="G193" s="238" t="s">
        <v>323</v>
      </c>
      <c r="H193" s="238" t="s">
        <v>362</v>
      </c>
      <c r="I193" s="238" t="s">
        <v>64</v>
      </c>
      <c r="J193" s="241"/>
      <c r="K193" s="346">
        <f>'[1]69.Ishikawa(1985)Esite'!$D$18</f>
        <v>847.63887378688003</v>
      </c>
      <c r="L193" s="346">
        <f>'[1]69.Ishikawa(1985)Esite'!$A$18</f>
        <v>7.2240000000000002</v>
      </c>
      <c r="M193" s="299" t="s">
        <v>244</v>
      </c>
      <c r="N193" s="320" t="s">
        <v>47</v>
      </c>
      <c r="O193" s="349">
        <v>1.5</v>
      </c>
      <c r="P193" s="232"/>
      <c r="Q193" s="232"/>
      <c r="R193" s="232">
        <v>41</v>
      </c>
      <c r="S193" s="232">
        <f t="shared" si="18"/>
        <v>27.333333333333332</v>
      </c>
      <c r="T193" s="390" t="s">
        <v>363</v>
      </c>
      <c r="U193" s="218">
        <v>34300000</v>
      </c>
      <c r="V193" s="218">
        <v>248505000000</v>
      </c>
      <c r="W193" s="218"/>
      <c r="X193" s="90" t="s">
        <v>97</v>
      </c>
      <c r="Y193" s="91" t="s">
        <v>361</v>
      </c>
      <c r="Z193" s="223"/>
      <c r="AA193" s="38">
        <v>21</v>
      </c>
      <c r="AB193" s="38">
        <v>30</v>
      </c>
      <c r="AC193" s="38"/>
      <c r="AD193" s="38"/>
      <c r="AE193" s="38"/>
      <c r="AF193" s="38"/>
      <c r="AG193" s="38"/>
      <c r="AH193" s="38"/>
      <c r="AI193" s="38"/>
      <c r="AJ193" s="38"/>
      <c r="AK193" s="38">
        <v>10</v>
      </c>
      <c r="AL193" s="223" t="s">
        <v>50</v>
      </c>
      <c r="AM193" s="47"/>
      <c r="AN193" s="38"/>
      <c r="AO193" s="38"/>
      <c r="AP193" s="38"/>
      <c r="AQ193" s="265"/>
    </row>
    <row r="194" spans="1:43" s="77" customFormat="1" ht="30" x14ac:dyDescent="0.25">
      <c r="A194" s="239"/>
      <c r="B194" s="263"/>
      <c r="C194" s="328"/>
      <c r="D194" s="328"/>
      <c r="E194" s="328"/>
      <c r="F194" s="239"/>
      <c r="G194" s="239"/>
      <c r="H194" s="328"/>
      <c r="I194" s="328"/>
      <c r="J194" s="242"/>
      <c r="K194" s="347"/>
      <c r="L194" s="347"/>
      <c r="M194" s="248"/>
      <c r="N194" s="251"/>
      <c r="O194" s="350"/>
      <c r="P194" s="233"/>
      <c r="Q194" s="233"/>
      <c r="R194" s="233"/>
      <c r="S194" s="233"/>
      <c r="T194" s="391"/>
      <c r="U194" s="219"/>
      <c r="V194" s="219"/>
      <c r="W194" s="219"/>
      <c r="X194" s="90" t="s">
        <v>364</v>
      </c>
      <c r="Y194" s="91" t="s">
        <v>365</v>
      </c>
      <c r="Z194" s="224"/>
      <c r="AA194" s="38">
        <v>20</v>
      </c>
      <c r="AB194" s="38">
        <v>28</v>
      </c>
      <c r="AC194" s="38"/>
      <c r="AD194" s="38"/>
      <c r="AE194" s="38"/>
      <c r="AF194" s="38"/>
      <c r="AG194" s="38"/>
      <c r="AH194" s="38"/>
      <c r="AI194" s="38"/>
      <c r="AJ194" s="38"/>
      <c r="AK194" s="38">
        <v>5</v>
      </c>
      <c r="AL194" s="224"/>
      <c r="AM194" s="47"/>
      <c r="AN194" s="38"/>
      <c r="AO194" s="38"/>
      <c r="AP194" s="38"/>
      <c r="AQ194" s="239"/>
    </row>
    <row r="195" spans="1:43" s="77" customFormat="1" ht="30" x14ac:dyDescent="0.25">
      <c r="A195" s="239"/>
      <c r="B195" s="263"/>
      <c r="C195" s="328"/>
      <c r="D195" s="328"/>
      <c r="E195" s="328"/>
      <c r="F195" s="239"/>
      <c r="G195" s="239"/>
      <c r="H195" s="328"/>
      <c r="I195" s="328"/>
      <c r="J195" s="242"/>
      <c r="K195" s="347"/>
      <c r="L195" s="347"/>
      <c r="M195" s="248"/>
      <c r="N195" s="251"/>
      <c r="O195" s="350"/>
      <c r="P195" s="233"/>
      <c r="Q195" s="233"/>
      <c r="R195" s="233"/>
      <c r="S195" s="233"/>
      <c r="T195" s="391"/>
      <c r="U195" s="219"/>
      <c r="V195" s="219"/>
      <c r="W195" s="219"/>
      <c r="X195" s="90" t="s">
        <v>366</v>
      </c>
      <c r="Y195" s="91" t="s">
        <v>367</v>
      </c>
      <c r="Z195" s="224"/>
      <c r="AA195" s="38">
        <v>21</v>
      </c>
      <c r="AB195" s="38">
        <v>36</v>
      </c>
      <c r="AC195" s="38"/>
      <c r="AD195" s="38"/>
      <c r="AE195" s="38"/>
      <c r="AF195" s="38"/>
      <c r="AG195" s="38"/>
      <c r="AH195" s="38"/>
      <c r="AI195" s="38"/>
      <c r="AJ195" s="38"/>
      <c r="AK195" s="38">
        <v>30</v>
      </c>
      <c r="AL195" s="224"/>
      <c r="AM195" s="47"/>
      <c r="AN195" s="38"/>
      <c r="AO195" s="38"/>
      <c r="AP195" s="38"/>
      <c r="AQ195" s="239"/>
    </row>
    <row r="196" spans="1:43" s="106" customFormat="1" ht="30.75" thickBot="1" x14ac:dyDescent="0.3">
      <c r="A196" s="401"/>
      <c r="B196" s="402"/>
      <c r="C196" s="399"/>
      <c r="D196" s="399"/>
      <c r="E196" s="399"/>
      <c r="F196" s="240"/>
      <c r="G196" s="240"/>
      <c r="H196" s="329"/>
      <c r="I196" s="399"/>
      <c r="J196" s="400"/>
      <c r="K196" s="396"/>
      <c r="L196" s="396"/>
      <c r="M196" s="249"/>
      <c r="N196" s="397"/>
      <c r="O196" s="398"/>
      <c r="P196" s="393"/>
      <c r="Q196" s="393"/>
      <c r="R196" s="393"/>
      <c r="S196" s="393"/>
      <c r="T196" s="394"/>
      <c r="U196" s="395"/>
      <c r="V196" s="395"/>
      <c r="W196" s="395"/>
      <c r="X196" s="138" t="s">
        <v>368</v>
      </c>
      <c r="Y196" s="15" t="s">
        <v>369</v>
      </c>
      <c r="Z196" s="225"/>
      <c r="AA196" s="47">
        <v>20</v>
      </c>
      <c r="AB196" s="47">
        <v>33</v>
      </c>
      <c r="AC196" s="47"/>
      <c r="AD196" s="47"/>
      <c r="AE196" s="47"/>
      <c r="AF196" s="47"/>
      <c r="AG196" s="47"/>
      <c r="AH196" s="47"/>
      <c r="AI196" s="47"/>
      <c r="AJ196" s="47"/>
      <c r="AK196" s="47">
        <v>25</v>
      </c>
      <c r="AL196" s="225"/>
      <c r="AM196" s="47"/>
      <c r="AN196" s="47"/>
      <c r="AO196" s="47"/>
      <c r="AP196" s="47"/>
      <c r="AQ196" s="240"/>
    </row>
    <row r="197" spans="1:43" s="129" customFormat="1" ht="19.899999999999999" customHeight="1" x14ac:dyDescent="0.25">
      <c r="A197" s="259">
        <v>70</v>
      </c>
      <c r="B197" s="262" t="s">
        <v>321</v>
      </c>
      <c r="C197" s="238" t="s">
        <v>322</v>
      </c>
      <c r="D197" s="238"/>
      <c r="E197" s="238"/>
      <c r="F197" s="238" t="s">
        <v>323</v>
      </c>
      <c r="G197" s="238" t="s">
        <v>323</v>
      </c>
      <c r="H197" s="262" t="s">
        <v>370</v>
      </c>
      <c r="I197" s="262" t="s">
        <v>64</v>
      </c>
      <c r="J197" s="241"/>
      <c r="K197" s="346">
        <f>'[1]70.Ishikawa(1985)Fsite'!$D$16</f>
        <v>1317.8408069478401</v>
      </c>
      <c r="L197" s="346">
        <f>'[1]70.Ishikawa(1985)Fsite'!$A$16</f>
        <v>24.375</v>
      </c>
      <c r="M197" s="299" t="s">
        <v>244</v>
      </c>
      <c r="N197" s="320" t="s">
        <v>47</v>
      </c>
      <c r="O197" s="349">
        <v>2</v>
      </c>
      <c r="P197" s="232"/>
      <c r="Q197" s="232"/>
      <c r="R197" s="232">
        <v>67</v>
      </c>
      <c r="S197" s="232">
        <f t="shared" si="18"/>
        <v>33.5</v>
      </c>
      <c r="T197" s="390" t="s">
        <v>363</v>
      </c>
      <c r="U197" s="218">
        <v>102000000</v>
      </c>
      <c r="V197" s="232"/>
      <c r="W197" s="232"/>
      <c r="X197" s="122" t="s">
        <v>312</v>
      </c>
      <c r="Y197" s="123" t="s">
        <v>361</v>
      </c>
      <c r="Z197" s="223"/>
      <c r="AA197" s="19">
        <v>22</v>
      </c>
      <c r="AB197" s="19">
        <v>28</v>
      </c>
      <c r="AC197" s="19"/>
      <c r="AD197" s="19"/>
      <c r="AE197" s="19"/>
      <c r="AF197" s="19"/>
      <c r="AG197" s="19"/>
      <c r="AH197" s="19"/>
      <c r="AI197" s="19"/>
      <c r="AJ197" s="19"/>
      <c r="AK197" s="19">
        <v>3</v>
      </c>
      <c r="AL197" s="223" t="s">
        <v>50</v>
      </c>
      <c r="AM197" s="46"/>
      <c r="AN197" s="19"/>
      <c r="AO197" s="19"/>
      <c r="AP197" s="19"/>
      <c r="AQ197" s="265"/>
    </row>
    <row r="198" spans="1:43" ht="19.899999999999999" customHeight="1" x14ac:dyDescent="0.25">
      <c r="A198" s="260"/>
      <c r="B198" s="263"/>
      <c r="C198" s="328"/>
      <c r="D198" s="328"/>
      <c r="E198" s="328"/>
      <c r="F198" s="328"/>
      <c r="G198" s="328"/>
      <c r="H198" s="263"/>
      <c r="I198" s="263"/>
      <c r="J198" s="242"/>
      <c r="K198" s="347"/>
      <c r="L198" s="347"/>
      <c r="M198" s="248"/>
      <c r="N198" s="251"/>
      <c r="O198" s="350"/>
      <c r="P198" s="233"/>
      <c r="Q198" s="233"/>
      <c r="R198" s="233"/>
      <c r="S198" s="233"/>
      <c r="T198" s="391"/>
      <c r="U198" s="219"/>
      <c r="V198" s="233"/>
      <c r="W198" s="233"/>
      <c r="X198" s="101" t="s">
        <v>371</v>
      </c>
      <c r="Y198" s="101" t="s">
        <v>343</v>
      </c>
      <c r="Z198" s="224"/>
      <c r="AA198" s="24">
        <v>20</v>
      </c>
      <c r="AB198" s="24">
        <v>30</v>
      </c>
      <c r="AK198" s="24">
        <v>11</v>
      </c>
      <c r="AL198" s="224"/>
      <c r="AM198" s="47"/>
      <c r="AQ198" s="239"/>
    </row>
    <row r="199" spans="1:43" ht="19.899999999999999" customHeight="1" x14ac:dyDescent="0.25">
      <c r="A199" s="260"/>
      <c r="B199" s="263"/>
      <c r="C199" s="328"/>
      <c r="D199" s="328"/>
      <c r="E199" s="328"/>
      <c r="F199" s="328"/>
      <c r="G199" s="328"/>
      <c r="H199" s="263"/>
      <c r="I199" s="263"/>
      <c r="J199" s="242"/>
      <c r="K199" s="347"/>
      <c r="L199" s="347"/>
      <c r="M199" s="248"/>
      <c r="N199" s="251"/>
      <c r="O199" s="350"/>
      <c r="P199" s="233"/>
      <c r="Q199" s="233"/>
      <c r="R199" s="233"/>
      <c r="S199" s="233"/>
      <c r="T199" s="391"/>
      <c r="U199" s="219"/>
      <c r="V199" s="233"/>
      <c r="W199" s="233"/>
      <c r="X199" s="101" t="s">
        <v>372</v>
      </c>
      <c r="Y199" s="101" t="s">
        <v>339</v>
      </c>
      <c r="Z199" s="224"/>
      <c r="AA199" s="24">
        <v>20</v>
      </c>
      <c r="AB199" s="24">
        <v>33</v>
      </c>
      <c r="AK199" s="24">
        <v>20</v>
      </c>
      <c r="AL199" s="224"/>
      <c r="AM199" s="47"/>
      <c r="AQ199" s="239"/>
    </row>
    <row r="200" spans="1:43" ht="19.899999999999999" customHeight="1" x14ac:dyDescent="0.25">
      <c r="A200" s="260"/>
      <c r="B200" s="263"/>
      <c r="C200" s="328"/>
      <c r="D200" s="328"/>
      <c r="E200" s="328"/>
      <c r="F200" s="328"/>
      <c r="G200" s="328"/>
      <c r="H200" s="263"/>
      <c r="I200" s="263"/>
      <c r="J200" s="242"/>
      <c r="K200" s="347"/>
      <c r="L200" s="347"/>
      <c r="M200" s="248"/>
      <c r="N200" s="251"/>
      <c r="O200" s="350"/>
      <c r="P200" s="233"/>
      <c r="Q200" s="233"/>
      <c r="R200" s="233"/>
      <c r="S200" s="233"/>
      <c r="T200" s="391"/>
      <c r="U200" s="219"/>
      <c r="V200" s="233"/>
      <c r="W200" s="233"/>
      <c r="X200" s="101" t="s">
        <v>373</v>
      </c>
      <c r="Y200" s="101" t="s">
        <v>374</v>
      </c>
      <c r="Z200" s="224"/>
      <c r="AA200" s="24">
        <v>20</v>
      </c>
      <c r="AC200" s="24">
        <v>135</v>
      </c>
      <c r="AK200" s="24">
        <v>20</v>
      </c>
      <c r="AL200" s="224"/>
      <c r="AM200" s="47"/>
      <c r="AQ200" s="239"/>
    </row>
    <row r="201" spans="1:43" ht="19.899999999999999" customHeight="1" x14ac:dyDescent="0.25">
      <c r="A201" s="260"/>
      <c r="B201" s="263"/>
      <c r="C201" s="328"/>
      <c r="D201" s="328"/>
      <c r="E201" s="328"/>
      <c r="F201" s="328"/>
      <c r="G201" s="328"/>
      <c r="H201" s="263"/>
      <c r="I201" s="263"/>
      <c r="J201" s="242"/>
      <c r="K201" s="347"/>
      <c r="L201" s="347"/>
      <c r="M201" s="248"/>
      <c r="N201" s="251"/>
      <c r="O201" s="350"/>
      <c r="P201" s="233"/>
      <c r="Q201" s="233"/>
      <c r="R201" s="233"/>
      <c r="S201" s="233"/>
      <c r="T201" s="391"/>
      <c r="U201" s="219"/>
      <c r="V201" s="233"/>
      <c r="W201" s="233"/>
      <c r="X201" s="101" t="s">
        <v>375</v>
      </c>
      <c r="Y201" s="24" t="s">
        <v>64</v>
      </c>
      <c r="Z201" s="224"/>
      <c r="AA201" s="24">
        <v>23</v>
      </c>
      <c r="AB201" s="24">
        <v>33</v>
      </c>
      <c r="AK201" s="24">
        <v>20</v>
      </c>
      <c r="AL201" s="224"/>
      <c r="AM201" s="47"/>
      <c r="AQ201" s="239"/>
    </row>
    <row r="202" spans="1:43" s="27" customFormat="1" ht="19.899999999999999" customHeight="1" thickBot="1" x14ac:dyDescent="0.3">
      <c r="A202" s="261"/>
      <c r="B202" s="264"/>
      <c r="C202" s="329"/>
      <c r="D202" s="329"/>
      <c r="E202" s="329"/>
      <c r="F202" s="329"/>
      <c r="G202" s="329"/>
      <c r="H202" s="264"/>
      <c r="I202" s="264"/>
      <c r="J202" s="243"/>
      <c r="K202" s="348"/>
      <c r="L202" s="348"/>
      <c r="M202" s="249"/>
      <c r="N202" s="252"/>
      <c r="O202" s="351"/>
      <c r="P202" s="234"/>
      <c r="Q202" s="234"/>
      <c r="R202" s="234"/>
      <c r="S202" s="234"/>
      <c r="T202" s="392"/>
      <c r="U202" s="220"/>
      <c r="V202" s="234"/>
      <c r="W202" s="234"/>
      <c r="X202" s="11" t="s">
        <v>376</v>
      </c>
      <c r="Y202" s="12" t="s">
        <v>64</v>
      </c>
      <c r="Z202" s="225"/>
      <c r="AA202" s="12">
        <v>23</v>
      </c>
      <c r="AB202" s="12">
        <v>38</v>
      </c>
      <c r="AC202" s="12"/>
      <c r="AD202" s="120"/>
      <c r="AE202" s="120"/>
      <c r="AF202" s="120"/>
      <c r="AG202" s="120"/>
      <c r="AH202" s="120"/>
      <c r="AI202" s="120"/>
      <c r="AJ202" s="120"/>
      <c r="AK202" s="12">
        <v>40</v>
      </c>
      <c r="AL202" s="225"/>
      <c r="AM202" s="47"/>
      <c r="AN202" s="12"/>
      <c r="AO202" s="12"/>
      <c r="AP202" s="12"/>
      <c r="AQ202" s="240"/>
    </row>
    <row r="203" spans="1:43" s="20" customFormat="1" ht="30" customHeight="1" x14ac:dyDescent="0.25">
      <c r="A203" s="383">
        <v>71</v>
      </c>
      <c r="B203" s="310" t="s">
        <v>377</v>
      </c>
      <c r="C203" s="313" t="s">
        <v>378</v>
      </c>
      <c r="D203" s="313"/>
      <c r="E203" s="313"/>
      <c r="F203" s="310" t="s">
        <v>379</v>
      </c>
      <c r="G203" s="310" t="s">
        <v>45</v>
      </c>
      <c r="H203" s="262" t="s">
        <v>380</v>
      </c>
      <c r="I203" s="310" t="s">
        <v>64</v>
      </c>
      <c r="J203" s="371"/>
      <c r="K203" s="374">
        <f>'[1]71.Billiet(2014)LTS-1'!$D$13</f>
        <v>4897.3585349519999</v>
      </c>
      <c r="L203" s="374">
        <f>'[1]71.Billiet(2014)LTS-1'!$A$13</f>
        <v>46.504859999999994</v>
      </c>
      <c r="M203" s="299" t="s">
        <v>244</v>
      </c>
      <c r="N203" s="377" t="s">
        <v>381</v>
      </c>
      <c r="O203" s="380">
        <v>1.83</v>
      </c>
      <c r="P203" s="308"/>
      <c r="Q203" s="308"/>
      <c r="R203" s="308">
        <v>16.399999999999999</v>
      </c>
      <c r="S203" s="308">
        <f>R203/O203</f>
        <v>8.9617486338797807</v>
      </c>
      <c r="T203" s="307"/>
      <c r="U203" s="308"/>
      <c r="V203" s="308"/>
      <c r="W203" s="308"/>
      <c r="X203" s="122" t="s">
        <v>382</v>
      </c>
      <c r="Y203" s="122" t="s">
        <v>64</v>
      </c>
      <c r="Z203" s="223"/>
      <c r="AA203" s="124">
        <v>18.850388771999999</v>
      </c>
      <c r="AB203" s="19">
        <v>32</v>
      </c>
      <c r="AC203" s="124">
        <v>17.915511107999997</v>
      </c>
      <c r="AD203" s="134"/>
      <c r="AE203" s="134"/>
      <c r="AF203" s="134"/>
      <c r="AG203" s="134"/>
      <c r="AH203" s="134"/>
      <c r="AI203" s="134"/>
      <c r="AJ203" s="134"/>
      <c r="AK203" s="19"/>
      <c r="AL203" s="134"/>
      <c r="AM203" s="134"/>
      <c r="AN203" s="19"/>
      <c r="AO203" s="19"/>
      <c r="AP203" s="19"/>
      <c r="AQ203" s="355" t="s">
        <v>383</v>
      </c>
    </row>
    <row r="204" spans="1:43" ht="30" customHeight="1" x14ac:dyDescent="0.25">
      <c r="A204" s="384"/>
      <c r="B204" s="386"/>
      <c r="C204" s="388"/>
      <c r="D204" s="388"/>
      <c r="E204" s="388"/>
      <c r="F204" s="386"/>
      <c r="G204" s="386"/>
      <c r="H204" s="263"/>
      <c r="I204" s="386"/>
      <c r="J204" s="372"/>
      <c r="K204" s="375"/>
      <c r="L204" s="375"/>
      <c r="M204" s="248"/>
      <c r="N204" s="378"/>
      <c r="O204" s="381"/>
      <c r="P204" s="301"/>
      <c r="Q204" s="301"/>
      <c r="R204" s="301"/>
      <c r="S204" s="301"/>
      <c r="T204" s="305"/>
      <c r="U204" s="301"/>
      <c r="V204" s="301"/>
      <c r="W204" s="301"/>
      <c r="X204" s="101" t="s">
        <v>384</v>
      </c>
      <c r="Y204" s="101" t="s">
        <v>64</v>
      </c>
      <c r="Z204" s="224"/>
      <c r="AA204" s="44">
        <v>21.992120233999998</v>
      </c>
      <c r="AB204" s="24">
        <v>38</v>
      </c>
      <c r="AC204" s="44">
        <v>70.576255879999991</v>
      </c>
      <c r="AQ204" s="321"/>
    </row>
    <row r="205" spans="1:43" ht="30" customHeight="1" x14ac:dyDescent="0.25">
      <c r="A205" s="384"/>
      <c r="B205" s="386"/>
      <c r="C205" s="388"/>
      <c r="D205" s="388"/>
      <c r="E205" s="388"/>
      <c r="F205" s="386"/>
      <c r="G205" s="386"/>
      <c r="H205" s="263"/>
      <c r="I205" s="386"/>
      <c r="J205" s="372"/>
      <c r="K205" s="375"/>
      <c r="L205" s="375"/>
      <c r="M205" s="248"/>
      <c r="N205" s="378"/>
      <c r="O205" s="381"/>
      <c r="P205" s="301"/>
      <c r="Q205" s="301"/>
      <c r="R205" s="301"/>
      <c r="S205" s="301"/>
      <c r="T205" s="305"/>
      <c r="U205" s="301"/>
      <c r="V205" s="301"/>
      <c r="W205" s="301"/>
      <c r="X205" s="101" t="s">
        <v>385</v>
      </c>
      <c r="Y205" s="101" t="s">
        <v>64</v>
      </c>
      <c r="Z205" s="224"/>
      <c r="AA205" s="44">
        <v>12.189918072559998</v>
      </c>
      <c r="AB205" s="24">
        <v>38</v>
      </c>
      <c r="AC205" s="44">
        <v>40.717070699999994</v>
      </c>
      <c r="AQ205" s="321"/>
    </row>
    <row r="206" spans="1:43" s="27" customFormat="1" ht="30" customHeight="1" thickBot="1" x14ac:dyDescent="0.3">
      <c r="A206" s="385"/>
      <c r="B206" s="387"/>
      <c r="C206" s="389"/>
      <c r="D206" s="389"/>
      <c r="E206" s="389"/>
      <c r="F206" s="387"/>
      <c r="G206" s="387"/>
      <c r="H206" s="264"/>
      <c r="I206" s="387"/>
      <c r="J206" s="373"/>
      <c r="K206" s="376"/>
      <c r="L206" s="376"/>
      <c r="M206" s="249"/>
      <c r="N206" s="379"/>
      <c r="O206" s="382"/>
      <c r="P206" s="302"/>
      <c r="Q206" s="302"/>
      <c r="R206" s="302"/>
      <c r="S206" s="302"/>
      <c r="T206" s="306"/>
      <c r="U206" s="302"/>
      <c r="V206" s="302"/>
      <c r="W206" s="302"/>
      <c r="X206" s="11" t="s">
        <v>386</v>
      </c>
      <c r="Y206" s="11" t="s">
        <v>387</v>
      </c>
      <c r="Z206" s="225"/>
      <c r="AA206" s="173">
        <v>12.975350938059998</v>
      </c>
      <c r="AB206" s="12"/>
      <c r="AC206" s="12"/>
      <c r="AD206" s="120"/>
      <c r="AE206" s="120"/>
      <c r="AF206" s="120"/>
      <c r="AG206" s="120"/>
      <c r="AH206" s="120"/>
      <c r="AI206" s="120"/>
      <c r="AJ206" s="120"/>
      <c r="AK206" s="12"/>
      <c r="AL206" s="120"/>
      <c r="AM206" s="120"/>
      <c r="AN206" s="12"/>
      <c r="AO206" s="12"/>
      <c r="AP206" s="12"/>
      <c r="AQ206" s="322"/>
    </row>
    <row r="207" spans="1:43" s="20" customFormat="1" ht="40.15" customHeight="1" x14ac:dyDescent="0.25">
      <c r="A207" s="383">
        <v>72</v>
      </c>
      <c r="B207" s="310" t="s">
        <v>377</v>
      </c>
      <c r="C207" s="313" t="s">
        <v>378</v>
      </c>
      <c r="D207" s="313"/>
      <c r="E207" s="313"/>
      <c r="F207" s="310" t="s">
        <v>379</v>
      </c>
      <c r="G207" s="310" t="s">
        <v>45</v>
      </c>
      <c r="H207" s="262" t="s">
        <v>388</v>
      </c>
      <c r="I207" s="310" t="s">
        <v>64</v>
      </c>
      <c r="J207" s="371"/>
      <c r="K207" s="374">
        <f>'[1]72.Billiet(2014)LTS-2'!D13</f>
        <v>4973.3341598799998</v>
      </c>
      <c r="L207" s="374">
        <f>'[1]72.Billiet(2014)LTS-2'!A13</f>
        <v>18.389599999999998</v>
      </c>
      <c r="M207" s="299" t="s">
        <v>244</v>
      </c>
      <c r="N207" s="377" t="s">
        <v>381</v>
      </c>
      <c r="O207" s="380">
        <v>1.83</v>
      </c>
      <c r="P207" s="308"/>
      <c r="Q207" s="308"/>
      <c r="R207" s="308">
        <v>10.4</v>
      </c>
      <c r="S207" s="308">
        <f>R207/O207</f>
        <v>5.6830601092896176</v>
      </c>
      <c r="T207" s="307"/>
      <c r="U207" s="308"/>
      <c r="V207" s="308"/>
      <c r="W207" s="308"/>
      <c r="X207" s="122" t="s">
        <v>389</v>
      </c>
      <c r="Y207" s="122" t="s">
        <v>64</v>
      </c>
      <c r="Z207" s="223"/>
      <c r="AA207" s="124">
        <v>20.421254503</v>
      </c>
      <c r="AB207" s="19">
        <v>32</v>
      </c>
      <c r="AC207" s="124">
        <v>16.286828279999998</v>
      </c>
      <c r="AD207" s="134"/>
      <c r="AE207" s="134"/>
      <c r="AF207" s="134"/>
      <c r="AG207" s="134"/>
      <c r="AH207" s="134"/>
      <c r="AI207" s="134"/>
      <c r="AJ207" s="134"/>
      <c r="AK207" s="19"/>
      <c r="AL207" s="134"/>
      <c r="AM207" s="134"/>
      <c r="AN207" s="19"/>
      <c r="AO207" s="19"/>
      <c r="AP207" s="19"/>
      <c r="AQ207" s="355" t="s">
        <v>383</v>
      </c>
    </row>
    <row r="208" spans="1:43" ht="40.15" customHeight="1" x14ac:dyDescent="0.25">
      <c r="A208" s="384"/>
      <c r="B208" s="386"/>
      <c r="C208" s="388"/>
      <c r="D208" s="388"/>
      <c r="E208" s="388"/>
      <c r="F208" s="386"/>
      <c r="G208" s="386"/>
      <c r="H208" s="263"/>
      <c r="I208" s="386"/>
      <c r="J208" s="372"/>
      <c r="K208" s="375"/>
      <c r="L208" s="375"/>
      <c r="M208" s="248"/>
      <c r="N208" s="378"/>
      <c r="O208" s="381"/>
      <c r="P208" s="301"/>
      <c r="Q208" s="301"/>
      <c r="R208" s="301"/>
      <c r="S208" s="301"/>
      <c r="T208" s="305"/>
      <c r="U208" s="301"/>
      <c r="V208" s="301"/>
      <c r="W208" s="301"/>
      <c r="X208" s="101" t="s">
        <v>390</v>
      </c>
      <c r="Y208" s="101" t="s">
        <v>64</v>
      </c>
      <c r="Z208" s="224"/>
      <c r="AA208" s="44">
        <v>21.992120233999998</v>
      </c>
      <c r="AB208" s="24">
        <v>38</v>
      </c>
      <c r="AC208" s="44">
        <v>70.576255879999991</v>
      </c>
      <c r="AQ208" s="321"/>
    </row>
    <row r="209" spans="1:43" ht="40.15" customHeight="1" thickBot="1" x14ac:dyDescent="0.3">
      <c r="A209" s="384"/>
      <c r="B209" s="386"/>
      <c r="C209" s="388"/>
      <c r="D209" s="388"/>
      <c r="E209" s="388"/>
      <c r="F209" s="386"/>
      <c r="G209" s="386"/>
      <c r="H209" s="264"/>
      <c r="I209" s="386"/>
      <c r="J209" s="372"/>
      <c r="K209" s="375"/>
      <c r="L209" s="375"/>
      <c r="M209" s="249"/>
      <c r="N209" s="378"/>
      <c r="O209" s="381"/>
      <c r="P209" s="301"/>
      <c r="Q209" s="301"/>
      <c r="R209" s="301"/>
      <c r="S209" s="301"/>
      <c r="T209" s="305"/>
      <c r="U209" s="301"/>
      <c r="V209" s="301"/>
      <c r="W209" s="301"/>
      <c r="X209" s="101" t="s">
        <v>391</v>
      </c>
      <c r="Y209" s="101" t="s">
        <v>387</v>
      </c>
      <c r="Z209" s="225"/>
      <c r="AA209" s="44">
        <v>12.975350938059998</v>
      </c>
      <c r="AB209" s="24">
        <v>38</v>
      </c>
      <c r="AC209" s="44"/>
      <c r="AQ209" s="322"/>
    </row>
    <row r="210" spans="1:43" s="20" customFormat="1" ht="30" customHeight="1" x14ac:dyDescent="0.25">
      <c r="A210" s="383">
        <v>73</v>
      </c>
      <c r="B210" s="310" t="s">
        <v>377</v>
      </c>
      <c r="C210" s="313" t="s">
        <v>378</v>
      </c>
      <c r="D210" s="313"/>
      <c r="E210" s="313"/>
      <c r="F210" s="310" t="s">
        <v>379</v>
      </c>
      <c r="G210" s="310" t="s">
        <v>45</v>
      </c>
      <c r="H210" s="262" t="s">
        <v>392</v>
      </c>
      <c r="I210" s="310" t="s">
        <v>64</v>
      </c>
      <c r="J210" s="371"/>
      <c r="K210" s="374">
        <f>'[1]73.Billiet(2014)LTS-3'!D12</f>
        <v>5013.9464230880003</v>
      </c>
      <c r="L210" s="374">
        <f>'[1]73.Billiet(2014)LTS-3'!A12</f>
        <v>15.179040000000001</v>
      </c>
      <c r="M210" s="299" t="s">
        <v>244</v>
      </c>
      <c r="N210" s="377" t="s">
        <v>381</v>
      </c>
      <c r="O210" s="380">
        <v>1.83</v>
      </c>
      <c r="P210" s="308"/>
      <c r="Q210" s="308"/>
      <c r="R210" s="308">
        <v>9.4</v>
      </c>
      <c r="S210" s="308">
        <f>R210/O210</f>
        <v>5.1366120218579239</v>
      </c>
      <c r="T210" s="307"/>
      <c r="U210" s="308"/>
      <c r="V210" s="308"/>
      <c r="W210" s="308"/>
      <c r="X210" s="122" t="s">
        <v>393</v>
      </c>
      <c r="Y210" s="122" t="s">
        <v>64</v>
      </c>
      <c r="Z210" s="223"/>
      <c r="AA210" s="124">
        <v>20.421254503</v>
      </c>
      <c r="AB210" s="19">
        <v>32</v>
      </c>
      <c r="AC210" s="124">
        <v>16.286828279999998</v>
      </c>
      <c r="AD210" s="134"/>
      <c r="AE210" s="134"/>
      <c r="AF210" s="134"/>
      <c r="AG210" s="134"/>
      <c r="AH210" s="134"/>
      <c r="AI210" s="134"/>
      <c r="AJ210" s="134"/>
      <c r="AK210" s="19"/>
      <c r="AL210" s="134"/>
      <c r="AM210" s="134"/>
      <c r="AN210" s="19"/>
      <c r="AO210" s="19"/>
      <c r="AP210" s="19"/>
      <c r="AQ210" s="355" t="s">
        <v>383</v>
      </c>
    </row>
    <row r="211" spans="1:43" ht="30" customHeight="1" x14ac:dyDescent="0.25">
      <c r="A211" s="384"/>
      <c r="B211" s="386"/>
      <c r="C211" s="388"/>
      <c r="D211" s="388"/>
      <c r="E211" s="388"/>
      <c r="F211" s="386"/>
      <c r="G211" s="386"/>
      <c r="H211" s="263"/>
      <c r="I211" s="386"/>
      <c r="J211" s="372"/>
      <c r="K211" s="375"/>
      <c r="L211" s="375"/>
      <c r="M211" s="248"/>
      <c r="N211" s="378"/>
      <c r="O211" s="381"/>
      <c r="P211" s="301"/>
      <c r="Q211" s="301"/>
      <c r="R211" s="301"/>
      <c r="S211" s="301"/>
      <c r="T211" s="305"/>
      <c r="U211" s="301"/>
      <c r="V211" s="301"/>
      <c r="W211" s="301"/>
      <c r="X211" s="101" t="s">
        <v>394</v>
      </c>
      <c r="Y211" s="101" t="s">
        <v>64</v>
      </c>
      <c r="Z211" s="224"/>
      <c r="AA211" s="44">
        <v>21.992120233999998</v>
      </c>
      <c r="AB211" s="24">
        <v>38</v>
      </c>
      <c r="AC211" s="44">
        <v>70.576255879999991</v>
      </c>
      <c r="AQ211" s="321"/>
    </row>
    <row r="212" spans="1:43" ht="30" customHeight="1" x14ac:dyDescent="0.25">
      <c r="A212" s="384"/>
      <c r="B212" s="386"/>
      <c r="C212" s="388"/>
      <c r="D212" s="388"/>
      <c r="E212" s="388"/>
      <c r="F212" s="386"/>
      <c r="G212" s="386"/>
      <c r="H212" s="263"/>
      <c r="I212" s="386"/>
      <c r="J212" s="372"/>
      <c r="K212" s="375"/>
      <c r="L212" s="375"/>
      <c r="M212" s="248"/>
      <c r="N212" s="378"/>
      <c r="O212" s="381"/>
      <c r="P212" s="301"/>
      <c r="Q212" s="301"/>
      <c r="R212" s="301"/>
      <c r="S212" s="301"/>
      <c r="T212" s="305"/>
      <c r="U212" s="301"/>
      <c r="V212" s="301"/>
      <c r="W212" s="301"/>
      <c r="X212" s="101" t="s">
        <v>395</v>
      </c>
      <c r="Y212" s="101" t="s">
        <v>387</v>
      </c>
      <c r="Z212" s="224"/>
      <c r="AA212" s="44">
        <v>12.975350938059998</v>
      </c>
      <c r="AQ212" s="321"/>
    </row>
    <row r="213" spans="1:43" s="27" customFormat="1" ht="30" customHeight="1" thickBot="1" x14ac:dyDescent="0.3">
      <c r="A213" s="385"/>
      <c r="B213" s="387"/>
      <c r="C213" s="389"/>
      <c r="D213" s="389"/>
      <c r="E213" s="389"/>
      <c r="F213" s="387"/>
      <c r="G213" s="387"/>
      <c r="H213" s="264"/>
      <c r="I213" s="387"/>
      <c r="J213" s="373"/>
      <c r="K213" s="376"/>
      <c r="L213" s="376"/>
      <c r="M213" s="249"/>
      <c r="N213" s="379"/>
      <c r="O213" s="382"/>
      <c r="P213" s="302"/>
      <c r="Q213" s="302"/>
      <c r="R213" s="302"/>
      <c r="S213" s="302"/>
      <c r="T213" s="306"/>
      <c r="U213" s="302"/>
      <c r="V213" s="302"/>
      <c r="W213" s="302"/>
      <c r="X213" s="11" t="s">
        <v>396</v>
      </c>
      <c r="Y213" s="11" t="s">
        <v>387</v>
      </c>
      <c r="Z213" s="225"/>
      <c r="AA213" s="173">
        <v>12.975350938059998</v>
      </c>
      <c r="AB213" s="12"/>
      <c r="AC213" s="12"/>
      <c r="AD213" s="120"/>
      <c r="AE213" s="120"/>
      <c r="AF213" s="120"/>
      <c r="AG213" s="120"/>
      <c r="AH213" s="120"/>
      <c r="AI213" s="120"/>
      <c r="AJ213" s="120"/>
      <c r="AK213" s="12"/>
      <c r="AL213" s="120"/>
      <c r="AM213" s="120"/>
      <c r="AN213" s="12"/>
      <c r="AO213" s="12"/>
      <c r="AP213" s="12"/>
      <c r="AQ213" s="322"/>
    </row>
    <row r="214" spans="1:43" s="3" customFormat="1" ht="52.15" customHeight="1" x14ac:dyDescent="0.25">
      <c r="A214" s="352">
        <v>74</v>
      </c>
      <c r="B214" s="262" t="s">
        <v>397</v>
      </c>
      <c r="C214" s="262" t="s">
        <v>398</v>
      </c>
      <c r="D214" s="262"/>
      <c r="E214" s="262" t="s">
        <v>399</v>
      </c>
      <c r="F214" s="262" t="s">
        <v>400</v>
      </c>
      <c r="G214" s="262" t="s">
        <v>45</v>
      </c>
      <c r="H214" s="262" t="s">
        <v>401</v>
      </c>
      <c r="I214" s="262" t="s">
        <v>64</v>
      </c>
      <c r="J214" s="362"/>
      <c r="K214" s="365">
        <f>'[1]74.Castelli(2002)LLT1'!$D$9</f>
        <v>324.45328350400001</v>
      </c>
      <c r="L214" s="365">
        <f>'[1]74.Castelli(2002)LLT1'!$A$9</f>
        <v>211.91219999999998</v>
      </c>
      <c r="M214" s="368">
        <v>294.26</v>
      </c>
      <c r="N214" s="320" t="s">
        <v>47</v>
      </c>
      <c r="O214" s="359">
        <v>1.83</v>
      </c>
      <c r="P214" s="320"/>
      <c r="Q214" s="320"/>
      <c r="R214" s="320">
        <v>35</v>
      </c>
      <c r="S214" s="320">
        <f>R214/O214</f>
        <v>19.125683060109289</v>
      </c>
      <c r="T214" s="356">
        <v>21000000</v>
      </c>
      <c r="U214" s="320">
        <f>V214*10^-12</f>
        <v>0.55052146591221296</v>
      </c>
      <c r="V214" s="320">
        <v>550521465912.21301</v>
      </c>
      <c r="W214" s="356">
        <f>T214*U214</f>
        <v>11560950.784156471</v>
      </c>
      <c r="X214" s="168" t="s">
        <v>402</v>
      </c>
      <c r="Y214" s="123" t="s">
        <v>403</v>
      </c>
      <c r="Z214" s="323"/>
      <c r="AA214" s="174">
        <v>20</v>
      </c>
      <c r="AB214" s="174">
        <v>37</v>
      </c>
      <c r="AC214" s="174"/>
      <c r="AD214" s="174"/>
      <c r="AE214" s="174"/>
      <c r="AF214" s="174"/>
      <c r="AG214" s="174"/>
      <c r="AH214" s="174"/>
      <c r="AI214" s="174"/>
      <c r="AJ214" s="174"/>
      <c r="AK214" s="174">
        <v>35</v>
      </c>
      <c r="AL214" s="323" t="s">
        <v>50</v>
      </c>
      <c r="AM214" s="174"/>
      <c r="AN214" s="174"/>
      <c r="AO214" s="174"/>
      <c r="AP214" s="174"/>
      <c r="AQ214" s="355"/>
    </row>
    <row r="215" spans="1:43" s="176" customFormat="1" ht="49.15" customHeight="1" x14ac:dyDescent="0.25">
      <c r="A215" s="353"/>
      <c r="B215" s="263"/>
      <c r="C215" s="263"/>
      <c r="D215" s="263"/>
      <c r="E215" s="263"/>
      <c r="F215" s="263"/>
      <c r="G215" s="263"/>
      <c r="H215" s="263"/>
      <c r="I215" s="263"/>
      <c r="J215" s="363"/>
      <c r="K215" s="366"/>
      <c r="L215" s="366"/>
      <c r="M215" s="369"/>
      <c r="N215" s="251"/>
      <c r="O215" s="360"/>
      <c r="P215" s="251"/>
      <c r="Q215" s="251"/>
      <c r="R215" s="251"/>
      <c r="S215" s="251"/>
      <c r="T215" s="357"/>
      <c r="U215" s="251"/>
      <c r="V215" s="251"/>
      <c r="W215" s="251"/>
      <c r="X215" s="102" t="s">
        <v>404</v>
      </c>
      <c r="Y215" s="102" t="s">
        <v>405</v>
      </c>
      <c r="Z215" s="324"/>
      <c r="AA215" s="22">
        <v>21</v>
      </c>
      <c r="AB215" s="22">
        <v>42</v>
      </c>
      <c r="AC215" s="22"/>
      <c r="AD215" s="175"/>
      <c r="AE215" s="175"/>
      <c r="AF215" s="175"/>
      <c r="AG215" s="175"/>
      <c r="AH215" s="175"/>
      <c r="AI215" s="175"/>
      <c r="AJ215" s="175"/>
      <c r="AK215" s="22">
        <v>60</v>
      </c>
      <c r="AL215" s="324"/>
      <c r="AM215" s="14"/>
      <c r="AN215" s="22"/>
      <c r="AO215" s="22"/>
      <c r="AP215" s="22"/>
      <c r="AQ215" s="321"/>
    </row>
    <row r="216" spans="1:43" s="178" customFormat="1" ht="30.6" customHeight="1" thickBot="1" x14ac:dyDescent="0.3">
      <c r="A216" s="354"/>
      <c r="B216" s="264"/>
      <c r="C216" s="264"/>
      <c r="D216" s="264"/>
      <c r="E216" s="264"/>
      <c r="F216" s="264"/>
      <c r="G216" s="264"/>
      <c r="H216" s="264"/>
      <c r="I216" s="264"/>
      <c r="J216" s="364"/>
      <c r="K216" s="367"/>
      <c r="L216" s="367"/>
      <c r="M216" s="370"/>
      <c r="N216" s="252"/>
      <c r="O216" s="361"/>
      <c r="P216" s="252"/>
      <c r="Q216" s="252"/>
      <c r="R216" s="252"/>
      <c r="S216" s="252"/>
      <c r="T216" s="358"/>
      <c r="U216" s="252"/>
      <c r="V216" s="252"/>
      <c r="W216" s="252"/>
      <c r="X216" s="172" t="s">
        <v>406</v>
      </c>
      <c r="Y216" s="172" t="s">
        <v>407</v>
      </c>
      <c r="Z216" s="325"/>
      <c r="AA216" s="132">
        <v>20</v>
      </c>
      <c r="AB216" s="132">
        <v>36</v>
      </c>
      <c r="AC216" s="132"/>
      <c r="AD216" s="177"/>
      <c r="AE216" s="177"/>
      <c r="AF216" s="177"/>
      <c r="AG216" s="177"/>
      <c r="AH216" s="177"/>
      <c r="AI216" s="177"/>
      <c r="AJ216" s="177"/>
      <c r="AK216" s="132">
        <v>28</v>
      </c>
      <c r="AL216" s="325"/>
      <c r="AM216" s="132"/>
      <c r="AN216" s="132"/>
      <c r="AO216" s="132"/>
      <c r="AP216" s="132"/>
      <c r="AQ216" s="322"/>
    </row>
    <row r="217" spans="1:43" s="3" customFormat="1" ht="52.15" customHeight="1" x14ac:dyDescent="0.25">
      <c r="A217" s="352">
        <v>75</v>
      </c>
      <c r="B217" s="262" t="s">
        <v>397</v>
      </c>
      <c r="C217" s="262" t="s">
        <v>398</v>
      </c>
      <c r="D217" s="262"/>
      <c r="E217" s="262" t="s">
        <v>399</v>
      </c>
      <c r="F217" s="262" t="s">
        <v>400</v>
      </c>
      <c r="G217" s="262" t="s">
        <v>45</v>
      </c>
      <c r="H217" s="262" t="s">
        <v>408</v>
      </c>
      <c r="I217" s="262" t="s">
        <v>64</v>
      </c>
      <c r="J217" s="362"/>
      <c r="K217" s="365">
        <f>'[1]75.Castelli(2002)LLT2'!$D$9</f>
        <v>320.44988406400006</v>
      </c>
      <c r="L217" s="365">
        <f>'[1]75.Castelli(2002)LLT2'!$A$9</f>
        <v>231.62259999999998</v>
      </c>
      <c r="M217" s="368">
        <v>281.08</v>
      </c>
      <c r="N217" s="320" t="s">
        <v>47</v>
      </c>
      <c r="O217" s="359">
        <v>1.83</v>
      </c>
      <c r="P217" s="320"/>
      <c r="Q217" s="320"/>
      <c r="R217" s="320">
        <v>35</v>
      </c>
      <c r="S217" s="320">
        <f>R217/O217</f>
        <v>19.125683060109289</v>
      </c>
      <c r="T217" s="356">
        <v>21000001</v>
      </c>
      <c r="U217" s="356">
        <f>V217*10^-12</f>
        <v>0.55052146591321305</v>
      </c>
      <c r="V217" s="356">
        <v>550521465913.21301</v>
      </c>
      <c r="W217" s="356">
        <f>T217*U217</f>
        <v>11560951.33469894</v>
      </c>
      <c r="X217" s="168" t="s">
        <v>402</v>
      </c>
      <c r="Y217" s="123" t="s">
        <v>403</v>
      </c>
      <c r="Z217" s="323"/>
      <c r="AA217" s="174">
        <v>20</v>
      </c>
      <c r="AB217" s="174">
        <v>37</v>
      </c>
      <c r="AC217" s="174"/>
      <c r="AD217" s="174"/>
      <c r="AE217" s="174"/>
      <c r="AF217" s="174"/>
      <c r="AG217" s="174"/>
      <c r="AH217" s="174"/>
      <c r="AI217" s="174"/>
      <c r="AJ217" s="174"/>
      <c r="AK217" s="174">
        <v>35</v>
      </c>
      <c r="AL217" s="323" t="s">
        <v>50</v>
      </c>
      <c r="AM217" s="174"/>
      <c r="AN217" s="174"/>
      <c r="AO217" s="174"/>
      <c r="AP217" s="174"/>
      <c r="AQ217" s="355"/>
    </row>
    <row r="218" spans="1:43" s="176" customFormat="1" ht="49.15" customHeight="1" x14ac:dyDescent="0.25">
      <c r="A218" s="353"/>
      <c r="B218" s="263"/>
      <c r="C218" s="263"/>
      <c r="D218" s="263"/>
      <c r="E218" s="263"/>
      <c r="F218" s="263"/>
      <c r="G218" s="263"/>
      <c r="H218" s="263"/>
      <c r="I218" s="263"/>
      <c r="J218" s="363"/>
      <c r="K218" s="366"/>
      <c r="L218" s="366"/>
      <c r="M218" s="369"/>
      <c r="N218" s="251"/>
      <c r="O218" s="360"/>
      <c r="P218" s="251"/>
      <c r="Q218" s="251"/>
      <c r="R218" s="251"/>
      <c r="S218" s="251"/>
      <c r="T218" s="357"/>
      <c r="U218" s="357"/>
      <c r="V218" s="357"/>
      <c r="W218" s="357"/>
      <c r="X218" s="102" t="s">
        <v>404</v>
      </c>
      <c r="Y218" s="102" t="s">
        <v>405</v>
      </c>
      <c r="Z218" s="324"/>
      <c r="AA218" s="22">
        <v>21</v>
      </c>
      <c r="AB218" s="22">
        <v>42</v>
      </c>
      <c r="AC218" s="22"/>
      <c r="AD218" s="175"/>
      <c r="AE218" s="175"/>
      <c r="AF218" s="175"/>
      <c r="AG218" s="175"/>
      <c r="AH218" s="175"/>
      <c r="AI218" s="175"/>
      <c r="AJ218" s="175"/>
      <c r="AK218" s="22">
        <v>60</v>
      </c>
      <c r="AL218" s="324"/>
      <c r="AM218" s="14"/>
      <c r="AN218" s="22"/>
      <c r="AO218" s="22"/>
      <c r="AP218" s="22"/>
      <c r="AQ218" s="321"/>
    </row>
    <row r="219" spans="1:43" s="178" customFormat="1" ht="30.6" customHeight="1" thickBot="1" x14ac:dyDescent="0.3">
      <c r="A219" s="354"/>
      <c r="B219" s="264"/>
      <c r="C219" s="264"/>
      <c r="D219" s="264"/>
      <c r="E219" s="264"/>
      <c r="F219" s="264"/>
      <c r="G219" s="264"/>
      <c r="H219" s="264"/>
      <c r="I219" s="264"/>
      <c r="J219" s="364"/>
      <c r="K219" s="367"/>
      <c r="L219" s="367"/>
      <c r="M219" s="370"/>
      <c r="N219" s="252"/>
      <c r="O219" s="361"/>
      <c r="P219" s="252"/>
      <c r="Q219" s="252"/>
      <c r="R219" s="252"/>
      <c r="S219" s="252"/>
      <c r="T219" s="358"/>
      <c r="U219" s="358"/>
      <c r="V219" s="358"/>
      <c r="W219" s="358"/>
      <c r="X219" s="172" t="s">
        <v>406</v>
      </c>
      <c r="Y219" s="172" t="s">
        <v>407</v>
      </c>
      <c r="Z219" s="325"/>
      <c r="AA219" s="132">
        <v>20</v>
      </c>
      <c r="AB219" s="132">
        <v>36</v>
      </c>
      <c r="AC219" s="132"/>
      <c r="AD219" s="177"/>
      <c r="AE219" s="177"/>
      <c r="AF219" s="177"/>
      <c r="AG219" s="177"/>
      <c r="AH219" s="177"/>
      <c r="AI219" s="177"/>
      <c r="AJ219" s="177"/>
      <c r="AK219" s="132">
        <v>28</v>
      </c>
      <c r="AL219" s="325"/>
      <c r="AM219" s="132"/>
      <c r="AN219" s="132"/>
      <c r="AO219" s="132"/>
      <c r="AP219" s="132"/>
      <c r="AQ219" s="322"/>
    </row>
    <row r="220" spans="1:43" s="129" customFormat="1" ht="15" customHeight="1" x14ac:dyDescent="0.25">
      <c r="A220" s="259">
        <v>76</v>
      </c>
      <c r="B220" s="262" t="s">
        <v>409</v>
      </c>
      <c r="C220" s="262" t="s">
        <v>410</v>
      </c>
      <c r="D220" s="262"/>
      <c r="E220" s="262" t="s">
        <v>411</v>
      </c>
      <c r="F220" s="238" t="s">
        <v>412</v>
      </c>
      <c r="G220" s="238" t="s">
        <v>45</v>
      </c>
      <c r="H220" s="238" t="s">
        <v>413</v>
      </c>
      <c r="I220" s="238" t="s">
        <v>64</v>
      </c>
      <c r="J220" s="241"/>
      <c r="K220" s="346">
        <f>'[1]76.Daugiala (2015) (2015)_S3R1'!$D$17</f>
        <v>2961.803870144</v>
      </c>
      <c r="L220" s="247">
        <f>'[1]76.Daugiala (2015) (2015)_S3R1'!$A$17</f>
        <v>9.1592399999999987</v>
      </c>
      <c r="M220" s="299" t="s">
        <v>244</v>
      </c>
      <c r="N220" s="320" t="s">
        <v>381</v>
      </c>
      <c r="O220" s="349">
        <v>2.13</v>
      </c>
      <c r="P220" s="349"/>
      <c r="Q220" s="349"/>
      <c r="R220" s="232">
        <v>50</v>
      </c>
      <c r="S220" s="232">
        <f>R220/O220</f>
        <v>23.474178403755868</v>
      </c>
      <c r="T220" s="218"/>
      <c r="U220" s="218"/>
      <c r="V220" s="218"/>
      <c r="W220" s="218"/>
      <c r="X220" s="19" t="s">
        <v>414</v>
      </c>
      <c r="Y220" s="19" t="s">
        <v>64</v>
      </c>
      <c r="Z220" s="223"/>
      <c r="AA220" s="146">
        <v>20</v>
      </c>
      <c r="AB220" s="19">
        <v>33</v>
      </c>
      <c r="AC220" s="19"/>
      <c r="AD220" s="19"/>
      <c r="AE220" s="19"/>
      <c r="AF220" s="19"/>
      <c r="AG220" s="19"/>
      <c r="AH220" s="19"/>
      <c r="AI220" s="19"/>
      <c r="AJ220" s="19"/>
      <c r="AK220" s="19">
        <v>18</v>
      </c>
      <c r="AL220" s="223" t="s">
        <v>50</v>
      </c>
      <c r="AM220" s="46"/>
      <c r="AN220" s="19"/>
      <c r="AO220" s="19"/>
      <c r="AP220" s="19"/>
      <c r="AQ220" s="355" t="s">
        <v>415</v>
      </c>
    </row>
    <row r="221" spans="1:43" s="130" customFormat="1" ht="15" customHeight="1" x14ac:dyDescent="0.25">
      <c r="A221" s="260"/>
      <c r="B221" s="263"/>
      <c r="C221" s="263"/>
      <c r="D221" s="263"/>
      <c r="E221" s="263"/>
      <c r="F221" s="328"/>
      <c r="G221" s="328"/>
      <c r="H221" s="328"/>
      <c r="I221" s="328"/>
      <c r="J221" s="242"/>
      <c r="K221" s="347"/>
      <c r="L221" s="248"/>
      <c r="M221" s="248"/>
      <c r="N221" s="251"/>
      <c r="O221" s="350"/>
      <c r="P221" s="350"/>
      <c r="Q221" s="350"/>
      <c r="R221" s="233"/>
      <c r="S221" s="233"/>
      <c r="T221" s="219"/>
      <c r="U221" s="219"/>
      <c r="V221" s="219"/>
      <c r="W221" s="219"/>
      <c r="X221" s="24" t="s">
        <v>416</v>
      </c>
      <c r="Y221" s="24" t="s">
        <v>46</v>
      </c>
      <c r="Z221" s="224"/>
      <c r="AA221" s="149">
        <v>16.494090175499998</v>
      </c>
      <c r="AB221" s="24"/>
      <c r="AC221" s="24"/>
      <c r="AD221" s="24">
        <v>80</v>
      </c>
      <c r="AE221" s="24"/>
      <c r="AF221" s="24"/>
      <c r="AG221" s="24"/>
      <c r="AH221" s="24"/>
      <c r="AI221" s="24"/>
      <c r="AJ221" s="24"/>
      <c r="AK221" s="24">
        <v>10</v>
      </c>
      <c r="AL221" s="224"/>
      <c r="AM221" s="47"/>
      <c r="AN221" s="24"/>
      <c r="AO221" s="24"/>
      <c r="AP221" s="24"/>
      <c r="AQ221" s="321"/>
    </row>
    <row r="222" spans="1:43" s="130" customFormat="1" ht="15" customHeight="1" x14ac:dyDescent="0.25">
      <c r="A222" s="260"/>
      <c r="B222" s="263"/>
      <c r="C222" s="263"/>
      <c r="D222" s="263"/>
      <c r="E222" s="263"/>
      <c r="F222" s="328"/>
      <c r="G222" s="328"/>
      <c r="H222" s="328"/>
      <c r="I222" s="328"/>
      <c r="J222" s="242"/>
      <c r="K222" s="347"/>
      <c r="L222" s="248"/>
      <c r="M222" s="248"/>
      <c r="N222" s="251"/>
      <c r="O222" s="350"/>
      <c r="P222" s="350"/>
      <c r="Q222" s="350"/>
      <c r="R222" s="233"/>
      <c r="S222" s="233"/>
      <c r="T222" s="219"/>
      <c r="U222" s="219"/>
      <c r="V222" s="219"/>
      <c r="W222" s="219"/>
      <c r="X222" s="24" t="s">
        <v>417</v>
      </c>
      <c r="Y222" s="24" t="s">
        <v>64</v>
      </c>
      <c r="Z222" s="224"/>
      <c r="AA222" s="149">
        <v>20</v>
      </c>
      <c r="AB222" s="24">
        <v>30</v>
      </c>
      <c r="AC222" s="24"/>
      <c r="AD222" s="24"/>
      <c r="AE222" s="24"/>
      <c r="AF222" s="24"/>
      <c r="AG222" s="24"/>
      <c r="AH222" s="24"/>
      <c r="AI222" s="24"/>
      <c r="AJ222" s="24"/>
      <c r="AK222" s="24">
        <v>10</v>
      </c>
      <c r="AL222" s="224"/>
      <c r="AM222" s="47"/>
      <c r="AN222" s="24"/>
      <c r="AO222" s="24"/>
      <c r="AP222" s="24"/>
      <c r="AQ222" s="321"/>
    </row>
    <row r="223" spans="1:43" s="130" customFormat="1" ht="15" customHeight="1" x14ac:dyDescent="0.25">
      <c r="A223" s="260"/>
      <c r="B223" s="263"/>
      <c r="C223" s="263"/>
      <c r="D223" s="263"/>
      <c r="E223" s="263"/>
      <c r="F223" s="328"/>
      <c r="G223" s="328"/>
      <c r="H223" s="328"/>
      <c r="I223" s="328"/>
      <c r="J223" s="242"/>
      <c r="K223" s="347"/>
      <c r="L223" s="248"/>
      <c r="M223" s="248"/>
      <c r="N223" s="251"/>
      <c r="O223" s="350"/>
      <c r="P223" s="350"/>
      <c r="Q223" s="350"/>
      <c r="R223" s="233"/>
      <c r="S223" s="233"/>
      <c r="T223" s="219"/>
      <c r="U223" s="219"/>
      <c r="V223" s="219"/>
      <c r="W223" s="219"/>
      <c r="X223" s="24" t="s">
        <v>418</v>
      </c>
      <c r="Y223" s="24" t="s">
        <v>46</v>
      </c>
      <c r="Z223" s="224"/>
      <c r="AA223" s="149">
        <v>20</v>
      </c>
      <c r="AB223" s="24"/>
      <c r="AC223" s="24"/>
      <c r="AD223" s="24">
        <v>90</v>
      </c>
      <c r="AE223" s="24"/>
      <c r="AF223" s="24"/>
      <c r="AG223" s="24"/>
      <c r="AH223" s="24"/>
      <c r="AI223" s="24"/>
      <c r="AJ223" s="24"/>
      <c r="AK223" s="24">
        <v>11</v>
      </c>
      <c r="AL223" s="224"/>
      <c r="AM223" s="47"/>
      <c r="AN223" s="24"/>
      <c r="AO223" s="24"/>
      <c r="AP223" s="24"/>
      <c r="AQ223" s="321"/>
    </row>
    <row r="224" spans="1:43" s="130" customFormat="1" ht="15" customHeight="1" x14ac:dyDescent="0.25">
      <c r="A224" s="260"/>
      <c r="B224" s="263"/>
      <c r="C224" s="263"/>
      <c r="D224" s="263"/>
      <c r="E224" s="263"/>
      <c r="F224" s="328"/>
      <c r="G224" s="328"/>
      <c r="H224" s="328"/>
      <c r="I224" s="328"/>
      <c r="J224" s="242"/>
      <c r="K224" s="347"/>
      <c r="L224" s="248"/>
      <c r="M224" s="248"/>
      <c r="N224" s="251"/>
      <c r="O224" s="350"/>
      <c r="P224" s="350"/>
      <c r="Q224" s="350"/>
      <c r="R224" s="233"/>
      <c r="S224" s="233"/>
      <c r="T224" s="219"/>
      <c r="U224" s="219"/>
      <c r="V224" s="219"/>
      <c r="W224" s="219"/>
      <c r="X224" s="24" t="s">
        <v>419</v>
      </c>
      <c r="Y224" s="24" t="s">
        <v>64</v>
      </c>
      <c r="Z224" s="224"/>
      <c r="AA224" s="149">
        <v>20</v>
      </c>
      <c r="AB224" s="24">
        <v>35</v>
      </c>
      <c r="AC224" s="24"/>
      <c r="AD224" s="24"/>
      <c r="AE224" s="24"/>
      <c r="AF224" s="24"/>
      <c r="AG224" s="24"/>
      <c r="AH224" s="24"/>
      <c r="AI224" s="24"/>
      <c r="AJ224" s="24"/>
      <c r="AK224" s="24">
        <v>25</v>
      </c>
      <c r="AL224" s="224"/>
      <c r="AM224" s="47"/>
      <c r="AN224" s="24"/>
      <c r="AO224" s="24"/>
      <c r="AP224" s="24"/>
      <c r="AQ224" s="321"/>
    </row>
    <row r="225" spans="1:43" s="130" customFormat="1" ht="15" customHeight="1" x14ac:dyDescent="0.25">
      <c r="A225" s="260"/>
      <c r="B225" s="263"/>
      <c r="C225" s="263"/>
      <c r="D225" s="263"/>
      <c r="E225" s="263"/>
      <c r="F225" s="328"/>
      <c r="G225" s="328"/>
      <c r="H225" s="328"/>
      <c r="I225" s="328"/>
      <c r="J225" s="242"/>
      <c r="K225" s="347"/>
      <c r="L225" s="248"/>
      <c r="M225" s="248"/>
      <c r="N225" s="251"/>
      <c r="O225" s="350"/>
      <c r="P225" s="350"/>
      <c r="Q225" s="350"/>
      <c r="R225" s="233"/>
      <c r="S225" s="233"/>
      <c r="T225" s="219"/>
      <c r="U225" s="219"/>
      <c r="V225" s="219"/>
      <c r="W225" s="219"/>
      <c r="X225" s="24" t="s">
        <v>420</v>
      </c>
      <c r="Y225" s="24" t="s">
        <v>46</v>
      </c>
      <c r="Z225" s="224"/>
      <c r="AA225" s="149">
        <v>20</v>
      </c>
      <c r="AB225" s="24"/>
      <c r="AC225" s="24"/>
      <c r="AD225" s="24">
        <v>180</v>
      </c>
      <c r="AE225" s="24"/>
      <c r="AF225" s="24"/>
      <c r="AG225" s="24"/>
      <c r="AH225" s="24"/>
      <c r="AI225" s="24"/>
      <c r="AJ225" s="24"/>
      <c r="AK225" s="24">
        <v>25</v>
      </c>
      <c r="AL225" s="224"/>
      <c r="AM225" s="47"/>
      <c r="AN225" s="24"/>
      <c r="AO225" s="24"/>
      <c r="AP225" s="24"/>
      <c r="AQ225" s="321"/>
    </row>
    <row r="226" spans="1:43" s="130" customFormat="1" ht="15" customHeight="1" x14ac:dyDescent="0.25">
      <c r="A226" s="260"/>
      <c r="B226" s="263"/>
      <c r="C226" s="263"/>
      <c r="D226" s="263"/>
      <c r="E226" s="263"/>
      <c r="F226" s="328"/>
      <c r="G226" s="328"/>
      <c r="H226" s="328"/>
      <c r="I226" s="328"/>
      <c r="J226" s="242"/>
      <c r="K226" s="347"/>
      <c r="L226" s="248"/>
      <c r="M226" s="248"/>
      <c r="N226" s="251"/>
      <c r="O226" s="350"/>
      <c r="P226" s="350"/>
      <c r="Q226" s="350"/>
      <c r="R226" s="233"/>
      <c r="S226" s="233"/>
      <c r="T226" s="219"/>
      <c r="U226" s="219"/>
      <c r="V226" s="219"/>
      <c r="W226" s="219"/>
      <c r="X226" s="24" t="s">
        <v>421</v>
      </c>
      <c r="Y226" s="24" t="s">
        <v>64</v>
      </c>
      <c r="Z226" s="224"/>
      <c r="AA226" s="149">
        <v>20</v>
      </c>
      <c r="AB226" s="24">
        <v>36</v>
      </c>
      <c r="AC226" s="24"/>
      <c r="AD226" s="24"/>
      <c r="AE226" s="24"/>
      <c r="AF226" s="24"/>
      <c r="AG226" s="24"/>
      <c r="AH226" s="24"/>
      <c r="AI226" s="24"/>
      <c r="AJ226" s="24"/>
      <c r="AK226" s="24">
        <v>28</v>
      </c>
      <c r="AL226" s="224"/>
      <c r="AM226" s="47"/>
      <c r="AN226" s="24"/>
      <c r="AO226" s="24"/>
      <c r="AP226" s="24"/>
      <c r="AQ226" s="321"/>
    </row>
    <row r="227" spans="1:43" s="170" customFormat="1" ht="15" customHeight="1" thickBot="1" x14ac:dyDescent="0.3">
      <c r="A227" s="261"/>
      <c r="B227" s="264"/>
      <c r="C227" s="264"/>
      <c r="D227" s="264"/>
      <c r="E227" s="264"/>
      <c r="F227" s="329"/>
      <c r="G227" s="329"/>
      <c r="H227" s="329"/>
      <c r="I227" s="329"/>
      <c r="J227" s="243"/>
      <c r="K227" s="348"/>
      <c r="L227" s="249"/>
      <c r="M227" s="249"/>
      <c r="N227" s="252"/>
      <c r="O227" s="351"/>
      <c r="P227" s="351"/>
      <c r="Q227" s="351"/>
      <c r="R227" s="234"/>
      <c r="S227" s="234"/>
      <c r="T227" s="220"/>
      <c r="U227" s="220"/>
      <c r="V227" s="220"/>
      <c r="W227" s="220"/>
      <c r="X227" s="34" t="s">
        <v>422</v>
      </c>
      <c r="Y227" s="34" t="s">
        <v>423</v>
      </c>
      <c r="Z227" s="225"/>
      <c r="AA227" s="152">
        <v>20</v>
      </c>
      <c r="AB227" s="34">
        <v>41</v>
      </c>
      <c r="AC227" s="34"/>
      <c r="AD227" s="34"/>
      <c r="AE227" s="34"/>
      <c r="AF227" s="34"/>
      <c r="AG227" s="34"/>
      <c r="AH227" s="34"/>
      <c r="AI227" s="34"/>
      <c r="AJ227" s="34"/>
      <c r="AK227" s="34" t="s">
        <v>98</v>
      </c>
      <c r="AL227" s="225"/>
      <c r="AM227" s="128"/>
      <c r="AN227" s="34"/>
      <c r="AO227" s="34"/>
      <c r="AP227" s="34"/>
      <c r="AQ227" s="322"/>
    </row>
    <row r="228" spans="1:43" s="129" customFormat="1" ht="15" customHeight="1" x14ac:dyDescent="0.25">
      <c r="A228" s="259">
        <v>77</v>
      </c>
      <c r="B228" s="262" t="s">
        <v>409</v>
      </c>
      <c r="C228" s="262" t="s">
        <v>410</v>
      </c>
      <c r="D228" s="262"/>
      <c r="E228" s="262" t="s">
        <v>411</v>
      </c>
      <c r="F228" s="238" t="s">
        <v>412</v>
      </c>
      <c r="G228" s="238" t="s">
        <v>45</v>
      </c>
      <c r="H228" s="238" t="s">
        <v>424</v>
      </c>
      <c r="I228" s="238" t="s">
        <v>64</v>
      </c>
      <c r="J228" s="241"/>
      <c r="K228" s="346">
        <f>'[1]77.Daugiala (2015) (2015)_S4R1'!$D$16</f>
        <v>3384.87600580864</v>
      </c>
      <c r="L228" s="247">
        <f>'[1]77.Daugiala (2015) (2015)_S4R1'!$A$16</f>
        <v>11.569699999999999</v>
      </c>
      <c r="M228" s="299" t="s">
        <v>244</v>
      </c>
      <c r="N228" s="320" t="s">
        <v>381</v>
      </c>
      <c r="O228" s="349">
        <v>2.13</v>
      </c>
      <c r="P228" s="349"/>
      <c r="Q228" s="349"/>
      <c r="R228" s="232">
        <v>50</v>
      </c>
      <c r="S228" s="232">
        <f>R228/O228</f>
        <v>23.474178403755868</v>
      </c>
      <c r="T228" s="218"/>
      <c r="U228" s="218"/>
      <c r="V228" s="218"/>
      <c r="W228" s="218"/>
      <c r="X228" s="19" t="s">
        <v>414</v>
      </c>
      <c r="Y228" s="19" t="s">
        <v>64</v>
      </c>
      <c r="Z228" s="223"/>
      <c r="AA228" s="146">
        <v>20</v>
      </c>
      <c r="AB228" s="19">
        <v>33</v>
      </c>
      <c r="AC228" s="19"/>
      <c r="AD228" s="19"/>
      <c r="AE228" s="19"/>
      <c r="AF228" s="19"/>
      <c r="AG228" s="19"/>
      <c r="AH228" s="19"/>
      <c r="AI228" s="19"/>
      <c r="AJ228" s="19"/>
      <c r="AK228" s="19">
        <v>18</v>
      </c>
      <c r="AL228" s="223" t="s">
        <v>50</v>
      </c>
      <c r="AM228" s="46"/>
      <c r="AN228" s="19"/>
      <c r="AO228" s="19"/>
      <c r="AP228" s="19"/>
      <c r="AQ228" s="355" t="s">
        <v>415</v>
      </c>
    </row>
    <row r="229" spans="1:43" s="130" customFormat="1" ht="15" customHeight="1" x14ac:dyDescent="0.25">
      <c r="A229" s="260"/>
      <c r="B229" s="263"/>
      <c r="C229" s="263"/>
      <c r="D229" s="263"/>
      <c r="E229" s="263"/>
      <c r="F229" s="328"/>
      <c r="G229" s="328"/>
      <c r="H229" s="328"/>
      <c r="I229" s="328"/>
      <c r="J229" s="242"/>
      <c r="K229" s="347"/>
      <c r="L229" s="248"/>
      <c r="M229" s="248"/>
      <c r="N229" s="251"/>
      <c r="O229" s="350"/>
      <c r="P229" s="350"/>
      <c r="Q229" s="350"/>
      <c r="R229" s="233"/>
      <c r="S229" s="233"/>
      <c r="T229" s="219"/>
      <c r="U229" s="219"/>
      <c r="V229" s="219"/>
      <c r="W229" s="219"/>
      <c r="X229" s="24" t="s">
        <v>416</v>
      </c>
      <c r="Y229" s="24" t="s">
        <v>46</v>
      </c>
      <c r="Z229" s="224"/>
      <c r="AA229" s="149">
        <v>16.494090175499998</v>
      </c>
      <c r="AB229" s="24"/>
      <c r="AC229" s="24"/>
      <c r="AD229" s="24">
        <v>80</v>
      </c>
      <c r="AE229" s="24"/>
      <c r="AF229" s="24"/>
      <c r="AG229" s="24"/>
      <c r="AH229" s="24"/>
      <c r="AI229" s="24"/>
      <c r="AJ229" s="24"/>
      <c r="AK229" s="24">
        <v>10</v>
      </c>
      <c r="AL229" s="224"/>
      <c r="AM229" s="47"/>
      <c r="AN229" s="24"/>
      <c r="AO229" s="24"/>
      <c r="AP229" s="24"/>
      <c r="AQ229" s="321"/>
    </row>
    <row r="230" spans="1:43" s="130" customFormat="1" ht="15" customHeight="1" x14ac:dyDescent="0.25">
      <c r="A230" s="260"/>
      <c r="B230" s="263"/>
      <c r="C230" s="263"/>
      <c r="D230" s="263"/>
      <c r="E230" s="263"/>
      <c r="F230" s="328"/>
      <c r="G230" s="328"/>
      <c r="H230" s="328"/>
      <c r="I230" s="328"/>
      <c r="J230" s="242"/>
      <c r="K230" s="347"/>
      <c r="L230" s="248"/>
      <c r="M230" s="248"/>
      <c r="N230" s="251"/>
      <c r="O230" s="350"/>
      <c r="P230" s="350"/>
      <c r="Q230" s="350"/>
      <c r="R230" s="233"/>
      <c r="S230" s="233"/>
      <c r="T230" s="219"/>
      <c r="U230" s="219"/>
      <c r="V230" s="219"/>
      <c r="W230" s="219"/>
      <c r="X230" s="24" t="s">
        <v>417</v>
      </c>
      <c r="Y230" s="24" t="s">
        <v>64</v>
      </c>
      <c r="Z230" s="224"/>
      <c r="AA230" s="149">
        <v>20</v>
      </c>
      <c r="AB230" s="24">
        <v>30</v>
      </c>
      <c r="AC230" s="24"/>
      <c r="AD230" s="24"/>
      <c r="AE230" s="24"/>
      <c r="AF230" s="24"/>
      <c r="AG230" s="24"/>
      <c r="AH230" s="24"/>
      <c r="AI230" s="24"/>
      <c r="AJ230" s="24"/>
      <c r="AK230" s="24">
        <v>10</v>
      </c>
      <c r="AL230" s="224"/>
      <c r="AM230" s="47"/>
      <c r="AN230" s="24"/>
      <c r="AO230" s="24"/>
      <c r="AP230" s="24"/>
      <c r="AQ230" s="321"/>
    </row>
    <row r="231" spans="1:43" s="130" customFormat="1" ht="15" customHeight="1" x14ac:dyDescent="0.25">
      <c r="A231" s="260"/>
      <c r="B231" s="263"/>
      <c r="C231" s="263"/>
      <c r="D231" s="263"/>
      <c r="E231" s="263"/>
      <c r="F231" s="328"/>
      <c r="G231" s="328"/>
      <c r="H231" s="328"/>
      <c r="I231" s="328"/>
      <c r="J231" s="242"/>
      <c r="K231" s="347"/>
      <c r="L231" s="248"/>
      <c r="M231" s="248"/>
      <c r="N231" s="251"/>
      <c r="O231" s="350"/>
      <c r="P231" s="350"/>
      <c r="Q231" s="350"/>
      <c r="R231" s="233"/>
      <c r="S231" s="233"/>
      <c r="T231" s="219"/>
      <c r="U231" s="219"/>
      <c r="V231" s="219"/>
      <c r="W231" s="219"/>
      <c r="X231" s="24" t="s">
        <v>418</v>
      </c>
      <c r="Y231" s="24" t="s">
        <v>46</v>
      </c>
      <c r="Z231" s="224"/>
      <c r="AA231" s="149">
        <v>20</v>
      </c>
      <c r="AB231" s="24"/>
      <c r="AC231" s="24"/>
      <c r="AD231" s="24">
        <v>90</v>
      </c>
      <c r="AE231" s="24"/>
      <c r="AF231" s="24"/>
      <c r="AG231" s="24"/>
      <c r="AH231" s="24"/>
      <c r="AI231" s="24"/>
      <c r="AJ231" s="24"/>
      <c r="AK231" s="24">
        <v>11</v>
      </c>
      <c r="AL231" s="224"/>
      <c r="AM231" s="47"/>
      <c r="AN231" s="24"/>
      <c r="AO231" s="24"/>
      <c r="AP231" s="24"/>
      <c r="AQ231" s="321"/>
    </row>
    <row r="232" spans="1:43" s="130" customFormat="1" ht="15" customHeight="1" x14ac:dyDescent="0.25">
      <c r="A232" s="260"/>
      <c r="B232" s="263"/>
      <c r="C232" s="263"/>
      <c r="D232" s="263"/>
      <c r="E232" s="263"/>
      <c r="F232" s="328"/>
      <c r="G232" s="328"/>
      <c r="H232" s="328"/>
      <c r="I232" s="328"/>
      <c r="J232" s="242"/>
      <c r="K232" s="347"/>
      <c r="L232" s="248"/>
      <c r="M232" s="248"/>
      <c r="N232" s="251"/>
      <c r="O232" s="350"/>
      <c r="P232" s="350"/>
      <c r="Q232" s="350"/>
      <c r="R232" s="233"/>
      <c r="S232" s="233"/>
      <c r="T232" s="219"/>
      <c r="U232" s="219"/>
      <c r="V232" s="219"/>
      <c r="W232" s="219"/>
      <c r="X232" s="24" t="s">
        <v>419</v>
      </c>
      <c r="Y232" s="24" t="s">
        <v>64</v>
      </c>
      <c r="Z232" s="224"/>
      <c r="AA232" s="149">
        <v>20</v>
      </c>
      <c r="AB232" s="24">
        <v>35</v>
      </c>
      <c r="AC232" s="24"/>
      <c r="AD232" s="24"/>
      <c r="AE232" s="24"/>
      <c r="AF232" s="24"/>
      <c r="AG232" s="24"/>
      <c r="AH232" s="24"/>
      <c r="AI232" s="24"/>
      <c r="AJ232" s="24"/>
      <c r="AK232" s="24">
        <v>25</v>
      </c>
      <c r="AL232" s="224"/>
      <c r="AM232" s="47"/>
      <c r="AN232" s="24"/>
      <c r="AO232" s="24"/>
      <c r="AP232" s="24"/>
      <c r="AQ232" s="321"/>
    </row>
    <row r="233" spans="1:43" s="130" customFormat="1" ht="15" customHeight="1" x14ac:dyDescent="0.25">
      <c r="A233" s="260"/>
      <c r="B233" s="263"/>
      <c r="C233" s="263"/>
      <c r="D233" s="263"/>
      <c r="E233" s="263"/>
      <c r="F233" s="328"/>
      <c r="G233" s="328"/>
      <c r="H233" s="328"/>
      <c r="I233" s="328"/>
      <c r="J233" s="242"/>
      <c r="K233" s="347"/>
      <c r="L233" s="248"/>
      <c r="M233" s="248"/>
      <c r="N233" s="251"/>
      <c r="O233" s="350"/>
      <c r="P233" s="350"/>
      <c r="Q233" s="350"/>
      <c r="R233" s="233"/>
      <c r="S233" s="233"/>
      <c r="T233" s="219"/>
      <c r="U233" s="219"/>
      <c r="V233" s="219"/>
      <c r="W233" s="219"/>
      <c r="X233" s="24" t="s">
        <v>420</v>
      </c>
      <c r="Y233" s="24" t="s">
        <v>46</v>
      </c>
      <c r="Z233" s="224"/>
      <c r="AA233" s="149">
        <v>20</v>
      </c>
      <c r="AB233" s="24"/>
      <c r="AC233" s="24"/>
      <c r="AD233" s="24">
        <v>180</v>
      </c>
      <c r="AE233" s="24"/>
      <c r="AF233" s="24"/>
      <c r="AG233" s="24"/>
      <c r="AH233" s="24"/>
      <c r="AI233" s="24"/>
      <c r="AJ233" s="24"/>
      <c r="AK233" s="24">
        <v>25</v>
      </c>
      <c r="AL233" s="224"/>
      <c r="AM233" s="47"/>
      <c r="AN233" s="24"/>
      <c r="AO233" s="24"/>
      <c r="AP233" s="24"/>
      <c r="AQ233" s="321"/>
    </row>
    <row r="234" spans="1:43" s="130" customFormat="1" ht="15" customHeight="1" x14ac:dyDescent="0.25">
      <c r="A234" s="260"/>
      <c r="B234" s="263"/>
      <c r="C234" s="263"/>
      <c r="D234" s="263"/>
      <c r="E234" s="263"/>
      <c r="F234" s="328"/>
      <c r="G234" s="328"/>
      <c r="H234" s="328"/>
      <c r="I234" s="328"/>
      <c r="J234" s="242"/>
      <c r="K234" s="347"/>
      <c r="L234" s="248"/>
      <c r="M234" s="248"/>
      <c r="N234" s="251"/>
      <c r="O234" s="350"/>
      <c r="P234" s="350"/>
      <c r="Q234" s="350"/>
      <c r="R234" s="233"/>
      <c r="S234" s="233"/>
      <c r="T234" s="219"/>
      <c r="U234" s="219"/>
      <c r="V234" s="219"/>
      <c r="W234" s="219"/>
      <c r="X234" s="24" t="s">
        <v>421</v>
      </c>
      <c r="Y234" s="24" t="s">
        <v>64</v>
      </c>
      <c r="Z234" s="224"/>
      <c r="AA234" s="149">
        <v>20</v>
      </c>
      <c r="AB234" s="24">
        <v>36</v>
      </c>
      <c r="AC234" s="24"/>
      <c r="AD234" s="24"/>
      <c r="AE234" s="24"/>
      <c r="AF234" s="24"/>
      <c r="AG234" s="24"/>
      <c r="AH234" s="24"/>
      <c r="AI234" s="24"/>
      <c r="AJ234" s="24"/>
      <c r="AK234" s="24">
        <v>28</v>
      </c>
      <c r="AL234" s="224"/>
      <c r="AM234" s="47"/>
      <c r="AN234" s="24"/>
      <c r="AO234" s="24"/>
      <c r="AP234" s="24"/>
      <c r="AQ234" s="321"/>
    </row>
    <row r="235" spans="1:43" s="170" customFormat="1" ht="15" customHeight="1" thickBot="1" x14ac:dyDescent="0.3">
      <c r="A235" s="261"/>
      <c r="B235" s="264"/>
      <c r="C235" s="264"/>
      <c r="D235" s="264"/>
      <c r="E235" s="264"/>
      <c r="F235" s="329"/>
      <c r="G235" s="329"/>
      <c r="H235" s="329"/>
      <c r="I235" s="329"/>
      <c r="J235" s="243"/>
      <c r="K235" s="348"/>
      <c r="L235" s="249"/>
      <c r="M235" s="249"/>
      <c r="N235" s="252"/>
      <c r="O235" s="351"/>
      <c r="P235" s="351"/>
      <c r="Q235" s="351"/>
      <c r="R235" s="234"/>
      <c r="S235" s="234"/>
      <c r="T235" s="220"/>
      <c r="U235" s="220"/>
      <c r="V235" s="220"/>
      <c r="W235" s="220"/>
      <c r="X235" s="34" t="s">
        <v>422</v>
      </c>
      <c r="Y235" s="34" t="s">
        <v>423</v>
      </c>
      <c r="Z235" s="225"/>
      <c r="AA235" s="152">
        <v>20</v>
      </c>
      <c r="AB235" s="34">
        <v>41</v>
      </c>
      <c r="AC235" s="34"/>
      <c r="AD235" s="34"/>
      <c r="AE235" s="34"/>
      <c r="AF235" s="34"/>
      <c r="AG235" s="34"/>
      <c r="AH235" s="34"/>
      <c r="AI235" s="34"/>
      <c r="AJ235" s="34"/>
      <c r="AK235" s="34" t="s">
        <v>98</v>
      </c>
      <c r="AL235" s="225"/>
      <c r="AM235" s="128"/>
      <c r="AN235" s="34"/>
      <c r="AO235" s="34"/>
      <c r="AP235" s="34"/>
      <c r="AQ235" s="322"/>
    </row>
    <row r="236" spans="1:43" s="129" customFormat="1" ht="15" customHeight="1" x14ac:dyDescent="0.25">
      <c r="A236" s="259">
        <v>78</v>
      </c>
      <c r="B236" s="262" t="s">
        <v>409</v>
      </c>
      <c r="C236" s="262" t="s">
        <v>410</v>
      </c>
      <c r="D236" s="262"/>
      <c r="E236" s="262" t="s">
        <v>411</v>
      </c>
      <c r="F236" s="238" t="s">
        <v>412</v>
      </c>
      <c r="G236" s="238" t="s">
        <v>45</v>
      </c>
      <c r="H236" s="238" t="s">
        <v>413</v>
      </c>
      <c r="I236" s="238" t="s">
        <v>64</v>
      </c>
      <c r="J236" s="241"/>
      <c r="K236" s="346">
        <f>'[1]78.Daugiala (2015) (2015)_S3R2'!$D$12</f>
        <v>3488.9003368576</v>
      </c>
      <c r="L236" s="247">
        <f>'[1]78.Daugiala (2015) (2015)_S3R2'!$A$12</f>
        <v>13.192759999999998</v>
      </c>
      <c r="M236" s="299" t="s">
        <v>244</v>
      </c>
      <c r="N236" s="320" t="s">
        <v>381</v>
      </c>
      <c r="O236" s="349">
        <v>2.13</v>
      </c>
      <c r="P236" s="349"/>
      <c r="Q236" s="349"/>
      <c r="R236" s="232">
        <v>50</v>
      </c>
      <c r="S236" s="232">
        <f>R236/O236</f>
        <v>23.474178403755868</v>
      </c>
      <c r="T236" s="218"/>
      <c r="U236" s="218"/>
      <c r="V236" s="218"/>
      <c r="W236" s="218"/>
      <c r="X236" s="19" t="s">
        <v>414</v>
      </c>
      <c r="Y236" s="19" t="s">
        <v>64</v>
      </c>
      <c r="Z236" s="223"/>
      <c r="AA236" s="146">
        <v>20</v>
      </c>
      <c r="AB236" s="19">
        <v>33</v>
      </c>
      <c r="AC236" s="19"/>
      <c r="AD236" s="19"/>
      <c r="AE236" s="19"/>
      <c r="AF236" s="19"/>
      <c r="AG236" s="19"/>
      <c r="AH236" s="19"/>
      <c r="AI236" s="19"/>
      <c r="AJ236" s="19"/>
      <c r="AK236" s="19">
        <v>18</v>
      </c>
      <c r="AL236" s="223" t="s">
        <v>50</v>
      </c>
      <c r="AM236" s="46"/>
      <c r="AN236" s="19"/>
      <c r="AO236" s="19"/>
      <c r="AP236" s="19"/>
      <c r="AQ236" s="355" t="s">
        <v>415</v>
      </c>
    </row>
    <row r="237" spans="1:43" s="130" customFormat="1" ht="15" customHeight="1" x14ac:dyDescent="0.25">
      <c r="A237" s="260"/>
      <c r="B237" s="263"/>
      <c r="C237" s="263"/>
      <c r="D237" s="263"/>
      <c r="E237" s="263"/>
      <c r="F237" s="328"/>
      <c r="G237" s="328"/>
      <c r="H237" s="328"/>
      <c r="I237" s="328"/>
      <c r="J237" s="242"/>
      <c r="K237" s="347"/>
      <c r="L237" s="248"/>
      <c r="M237" s="248"/>
      <c r="N237" s="251"/>
      <c r="O237" s="350"/>
      <c r="P237" s="350"/>
      <c r="Q237" s="350"/>
      <c r="R237" s="233"/>
      <c r="S237" s="233"/>
      <c r="T237" s="219"/>
      <c r="U237" s="219"/>
      <c r="V237" s="219"/>
      <c r="W237" s="219"/>
      <c r="X237" s="24" t="s">
        <v>416</v>
      </c>
      <c r="Y237" s="24" t="s">
        <v>46</v>
      </c>
      <c r="Z237" s="224"/>
      <c r="AA237" s="149">
        <v>16.494090175499998</v>
      </c>
      <c r="AB237" s="24"/>
      <c r="AC237" s="24"/>
      <c r="AD237" s="24">
        <v>80</v>
      </c>
      <c r="AE237" s="24"/>
      <c r="AF237" s="24"/>
      <c r="AG237" s="24"/>
      <c r="AH237" s="24"/>
      <c r="AI237" s="24"/>
      <c r="AJ237" s="24"/>
      <c r="AK237" s="24">
        <v>10</v>
      </c>
      <c r="AL237" s="224"/>
      <c r="AM237" s="47"/>
      <c r="AN237" s="24"/>
      <c r="AO237" s="24"/>
      <c r="AP237" s="24"/>
      <c r="AQ237" s="321"/>
    </row>
    <row r="238" spans="1:43" s="130" customFormat="1" ht="15" customHeight="1" x14ac:dyDescent="0.25">
      <c r="A238" s="260"/>
      <c r="B238" s="263"/>
      <c r="C238" s="263"/>
      <c r="D238" s="263"/>
      <c r="E238" s="263"/>
      <c r="F238" s="328"/>
      <c r="G238" s="328"/>
      <c r="H238" s="328"/>
      <c r="I238" s="328"/>
      <c r="J238" s="242"/>
      <c r="K238" s="347"/>
      <c r="L238" s="248"/>
      <c r="M238" s="248"/>
      <c r="N238" s="251"/>
      <c r="O238" s="350"/>
      <c r="P238" s="350"/>
      <c r="Q238" s="350"/>
      <c r="R238" s="233"/>
      <c r="S238" s="233"/>
      <c r="T238" s="219"/>
      <c r="U238" s="219"/>
      <c r="V238" s="219"/>
      <c r="W238" s="219"/>
      <c r="X238" s="24" t="s">
        <v>417</v>
      </c>
      <c r="Y238" s="24" t="s">
        <v>64</v>
      </c>
      <c r="Z238" s="224"/>
      <c r="AA238" s="149">
        <v>20</v>
      </c>
      <c r="AB238" s="24">
        <v>30</v>
      </c>
      <c r="AC238" s="24"/>
      <c r="AD238" s="24"/>
      <c r="AE238" s="24"/>
      <c r="AF238" s="24"/>
      <c r="AG238" s="24"/>
      <c r="AH238" s="24"/>
      <c r="AI238" s="24"/>
      <c r="AJ238" s="24"/>
      <c r="AK238" s="24">
        <v>10</v>
      </c>
      <c r="AL238" s="224"/>
      <c r="AM238" s="47"/>
      <c r="AN238" s="24"/>
      <c r="AO238" s="24"/>
      <c r="AP238" s="24"/>
      <c r="AQ238" s="321"/>
    </row>
    <row r="239" spans="1:43" s="130" customFormat="1" ht="15" customHeight="1" x14ac:dyDescent="0.25">
      <c r="A239" s="260"/>
      <c r="B239" s="263"/>
      <c r="C239" s="263"/>
      <c r="D239" s="263"/>
      <c r="E239" s="263"/>
      <c r="F239" s="328"/>
      <c r="G239" s="328"/>
      <c r="H239" s="328"/>
      <c r="I239" s="328"/>
      <c r="J239" s="242"/>
      <c r="K239" s="347"/>
      <c r="L239" s="248"/>
      <c r="M239" s="248"/>
      <c r="N239" s="251"/>
      <c r="O239" s="350"/>
      <c r="P239" s="350"/>
      <c r="Q239" s="350"/>
      <c r="R239" s="233"/>
      <c r="S239" s="233"/>
      <c r="T239" s="219"/>
      <c r="U239" s="219"/>
      <c r="V239" s="219"/>
      <c r="W239" s="219"/>
      <c r="X239" s="24" t="s">
        <v>418</v>
      </c>
      <c r="Y239" s="24" t="s">
        <v>46</v>
      </c>
      <c r="Z239" s="224"/>
      <c r="AA239" s="149">
        <v>20</v>
      </c>
      <c r="AB239" s="24"/>
      <c r="AC239" s="24"/>
      <c r="AD239" s="24">
        <v>90</v>
      </c>
      <c r="AE239" s="24"/>
      <c r="AF239" s="24"/>
      <c r="AG239" s="24"/>
      <c r="AH239" s="24"/>
      <c r="AI239" s="24"/>
      <c r="AJ239" s="24"/>
      <c r="AK239" s="24">
        <v>11</v>
      </c>
      <c r="AL239" s="224"/>
      <c r="AM239" s="47"/>
      <c r="AN239" s="24"/>
      <c r="AO239" s="24"/>
      <c r="AP239" s="24"/>
      <c r="AQ239" s="321"/>
    </row>
    <row r="240" spans="1:43" s="130" customFormat="1" ht="15" customHeight="1" x14ac:dyDescent="0.25">
      <c r="A240" s="260"/>
      <c r="B240" s="263"/>
      <c r="C240" s="263"/>
      <c r="D240" s="263"/>
      <c r="E240" s="263"/>
      <c r="F240" s="328"/>
      <c r="G240" s="328"/>
      <c r="H240" s="328"/>
      <c r="I240" s="328"/>
      <c r="J240" s="242"/>
      <c r="K240" s="347"/>
      <c r="L240" s="248"/>
      <c r="M240" s="248"/>
      <c r="N240" s="251"/>
      <c r="O240" s="350"/>
      <c r="P240" s="350"/>
      <c r="Q240" s="350"/>
      <c r="R240" s="233"/>
      <c r="S240" s="233"/>
      <c r="T240" s="219"/>
      <c r="U240" s="219"/>
      <c r="V240" s="219"/>
      <c r="W240" s="219"/>
      <c r="X240" s="24" t="s">
        <v>419</v>
      </c>
      <c r="Y240" s="24" t="s">
        <v>64</v>
      </c>
      <c r="Z240" s="224"/>
      <c r="AA240" s="149">
        <v>20</v>
      </c>
      <c r="AB240" s="24">
        <v>35</v>
      </c>
      <c r="AC240" s="24"/>
      <c r="AD240" s="24"/>
      <c r="AE240" s="24"/>
      <c r="AF240" s="24"/>
      <c r="AG240" s="24"/>
      <c r="AH240" s="24"/>
      <c r="AI240" s="24"/>
      <c r="AJ240" s="24"/>
      <c r="AK240" s="24">
        <v>25</v>
      </c>
      <c r="AL240" s="224"/>
      <c r="AM240" s="47"/>
      <c r="AN240" s="24"/>
      <c r="AO240" s="24"/>
      <c r="AP240" s="24"/>
      <c r="AQ240" s="321"/>
    </row>
    <row r="241" spans="1:43" s="130" customFormat="1" ht="15" customHeight="1" x14ac:dyDescent="0.25">
      <c r="A241" s="260"/>
      <c r="B241" s="263"/>
      <c r="C241" s="263"/>
      <c r="D241" s="263"/>
      <c r="E241" s="263"/>
      <c r="F241" s="328"/>
      <c r="G241" s="328"/>
      <c r="H241" s="328"/>
      <c r="I241" s="328"/>
      <c r="J241" s="242"/>
      <c r="K241" s="347"/>
      <c r="L241" s="248"/>
      <c r="M241" s="248"/>
      <c r="N241" s="251"/>
      <c r="O241" s="350"/>
      <c r="P241" s="350"/>
      <c r="Q241" s="350"/>
      <c r="R241" s="233"/>
      <c r="S241" s="233"/>
      <c r="T241" s="219"/>
      <c r="U241" s="219"/>
      <c r="V241" s="219"/>
      <c r="W241" s="219"/>
      <c r="X241" s="24" t="s">
        <v>420</v>
      </c>
      <c r="Y241" s="24" t="s">
        <v>46</v>
      </c>
      <c r="Z241" s="224"/>
      <c r="AA241" s="149">
        <v>20</v>
      </c>
      <c r="AB241" s="24"/>
      <c r="AC241" s="24"/>
      <c r="AD241" s="24">
        <v>180</v>
      </c>
      <c r="AE241" s="24"/>
      <c r="AF241" s="24"/>
      <c r="AG241" s="24"/>
      <c r="AH241" s="24"/>
      <c r="AI241" s="24"/>
      <c r="AJ241" s="24"/>
      <c r="AK241" s="24">
        <v>25</v>
      </c>
      <c r="AL241" s="224"/>
      <c r="AM241" s="47"/>
      <c r="AN241" s="24"/>
      <c r="AO241" s="24"/>
      <c r="AP241" s="24"/>
      <c r="AQ241" s="321"/>
    </row>
    <row r="242" spans="1:43" s="130" customFormat="1" ht="15" customHeight="1" x14ac:dyDescent="0.25">
      <c r="A242" s="260"/>
      <c r="B242" s="263"/>
      <c r="C242" s="263"/>
      <c r="D242" s="263"/>
      <c r="E242" s="263"/>
      <c r="F242" s="328"/>
      <c r="G242" s="328"/>
      <c r="H242" s="328"/>
      <c r="I242" s="328"/>
      <c r="J242" s="242"/>
      <c r="K242" s="347"/>
      <c r="L242" s="248"/>
      <c r="M242" s="248"/>
      <c r="N242" s="251"/>
      <c r="O242" s="350"/>
      <c r="P242" s="350"/>
      <c r="Q242" s="350"/>
      <c r="R242" s="233"/>
      <c r="S242" s="233"/>
      <c r="T242" s="219"/>
      <c r="U242" s="219"/>
      <c r="V242" s="219"/>
      <c r="W242" s="219"/>
      <c r="X242" s="24" t="s">
        <v>421</v>
      </c>
      <c r="Y242" s="24" t="s">
        <v>64</v>
      </c>
      <c r="Z242" s="224"/>
      <c r="AA242" s="149">
        <v>20</v>
      </c>
      <c r="AB242" s="24">
        <v>36</v>
      </c>
      <c r="AC242" s="24"/>
      <c r="AD242" s="24"/>
      <c r="AE242" s="24"/>
      <c r="AF242" s="24"/>
      <c r="AG242" s="24"/>
      <c r="AH242" s="24"/>
      <c r="AI242" s="24"/>
      <c r="AJ242" s="24"/>
      <c r="AK242" s="24">
        <v>28</v>
      </c>
      <c r="AL242" s="224"/>
      <c r="AM242" s="47"/>
      <c r="AN242" s="24"/>
      <c r="AO242" s="24"/>
      <c r="AP242" s="24"/>
      <c r="AQ242" s="321"/>
    </row>
    <row r="243" spans="1:43" s="170" customFormat="1" ht="15" customHeight="1" thickBot="1" x14ac:dyDescent="0.3">
      <c r="A243" s="261"/>
      <c r="B243" s="264"/>
      <c r="C243" s="264"/>
      <c r="D243" s="264"/>
      <c r="E243" s="264"/>
      <c r="F243" s="329"/>
      <c r="G243" s="329"/>
      <c r="H243" s="329"/>
      <c r="I243" s="329"/>
      <c r="J243" s="243"/>
      <c r="K243" s="348"/>
      <c r="L243" s="249"/>
      <c r="M243" s="249"/>
      <c r="N243" s="252"/>
      <c r="O243" s="351"/>
      <c r="P243" s="351"/>
      <c r="Q243" s="351"/>
      <c r="R243" s="234"/>
      <c r="S243" s="234"/>
      <c r="T243" s="220"/>
      <c r="U243" s="220"/>
      <c r="V243" s="220"/>
      <c r="W243" s="220"/>
      <c r="X243" s="34" t="s">
        <v>422</v>
      </c>
      <c r="Y243" s="34" t="s">
        <v>423</v>
      </c>
      <c r="Z243" s="225"/>
      <c r="AA243" s="152">
        <v>20</v>
      </c>
      <c r="AB243" s="34">
        <v>41</v>
      </c>
      <c r="AC243" s="34"/>
      <c r="AD243" s="34"/>
      <c r="AE243" s="34"/>
      <c r="AF243" s="34"/>
      <c r="AG243" s="34"/>
      <c r="AH243" s="34"/>
      <c r="AI243" s="34"/>
      <c r="AJ243" s="34"/>
      <c r="AK243" s="34" t="s">
        <v>98</v>
      </c>
      <c r="AL243" s="225"/>
      <c r="AM243" s="128"/>
      <c r="AN243" s="34"/>
      <c r="AO243" s="34"/>
      <c r="AP243" s="34"/>
      <c r="AQ243" s="322"/>
    </row>
    <row r="244" spans="1:43" s="129" customFormat="1" ht="15" customHeight="1" x14ac:dyDescent="0.25">
      <c r="A244" s="259">
        <v>79</v>
      </c>
      <c r="B244" s="262" t="s">
        <v>409</v>
      </c>
      <c r="C244" s="262" t="s">
        <v>410</v>
      </c>
      <c r="D244" s="262"/>
      <c r="E244" s="262" t="s">
        <v>411</v>
      </c>
      <c r="F244" s="238" t="s">
        <v>412</v>
      </c>
      <c r="G244" s="238" t="s">
        <v>45</v>
      </c>
      <c r="H244" s="238" t="s">
        <v>424</v>
      </c>
      <c r="I244" s="238" t="s">
        <v>64</v>
      </c>
      <c r="J244" s="241"/>
      <c r="K244" s="346">
        <f>'[1]79.Daugiala (2015) (2015)_S4R2'!$D$12</f>
        <v>3476.8438770329603</v>
      </c>
      <c r="L244" s="247">
        <f>'[1]79.Daugiala (2015) (2015)_S4R2'!$A$12</f>
        <v>12.885419999999998</v>
      </c>
      <c r="M244" s="299" t="s">
        <v>244</v>
      </c>
      <c r="N244" s="320" t="s">
        <v>381</v>
      </c>
      <c r="O244" s="349">
        <v>2.13</v>
      </c>
      <c r="P244" s="349"/>
      <c r="Q244" s="349"/>
      <c r="R244" s="232">
        <v>50</v>
      </c>
      <c r="S244" s="232">
        <f>R244/O244</f>
        <v>23.474178403755868</v>
      </c>
      <c r="T244" s="218"/>
      <c r="U244" s="218"/>
      <c r="V244" s="218"/>
      <c r="W244" s="218"/>
      <c r="X244" s="19" t="s">
        <v>414</v>
      </c>
      <c r="Y244" s="19" t="s">
        <v>64</v>
      </c>
      <c r="Z244" s="223"/>
      <c r="AA244" s="146">
        <v>20</v>
      </c>
      <c r="AB244" s="19">
        <v>33</v>
      </c>
      <c r="AC244" s="19"/>
      <c r="AD244" s="19"/>
      <c r="AE244" s="19"/>
      <c r="AF244" s="19"/>
      <c r="AG244" s="19"/>
      <c r="AH244" s="19"/>
      <c r="AI244" s="19"/>
      <c r="AJ244" s="19"/>
      <c r="AK244" s="19">
        <v>18</v>
      </c>
      <c r="AL244" s="223" t="s">
        <v>50</v>
      </c>
      <c r="AM244" s="46"/>
      <c r="AN244" s="19"/>
      <c r="AO244" s="19"/>
      <c r="AP244" s="19"/>
      <c r="AQ244" s="355" t="s">
        <v>415</v>
      </c>
    </row>
    <row r="245" spans="1:43" s="130" customFormat="1" ht="15" customHeight="1" x14ac:dyDescent="0.25">
      <c r="A245" s="260"/>
      <c r="B245" s="263"/>
      <c r="C245" s="263"/>
      <c r="D245" s="263"/>
      <c r="E245" s="263"/>
      <c r="F245" s="328"/>
      <c r="G245" s="328"/>
      <c r="H245" s="328"/>
      <c r="I245" s="328"/>
      <c r="J245" s="242"/>
      <c r="K245" s="347"/>
      <c r="L245" s="248"/>
      <c r="M245" s="248"/>
      <c r="N245" s="251"/>
      <c r="O245" s="350"/>
      <c r="P245" s="350"/>
      <c r="Q245" s="350"/>
      <c r="R245" s="233"/>
      <c r="S245" s="233"/>
      <c r="T245" s="219"/>
      <c r="U245" s="219"/>
      <c r="V245" s="219"/>
      <c r="W245" s="219"/>
      <c r="X245" s="24" t="s">
        <v>416</v>
      </c>
      <c r="Y245" s="24" t="s">
        <v>46</v>
      </c>
      <c r="Z245" s="224"/>
      <c r="AA245" s="149">
        <v>16.494090175499998</v>
      </c>
      <c r="AB245" s="24"/>
      <c r="AC245" s="24"/>
      <c r="AD245" s="24">
        <v>80</v>
      </c>
      <c r="AE245" s="24"/>
      <c r="AF245" s="24"/>
      <c r="AG245" s="24"/>
      <c r="AH245" s="24"/>
      <c r="AI245" s="24"/>
      <c r="AJ245" s="24"/>
      <c r="AK245" s="24">
        <v>10</v>
      </c>
      <c r="AL245" s="224"/>
      <c r="AM245" s="47"/>
      <c r="AN245" s="24"/>
      <c r="AO245" s="24"/>
      <c r="AP245" s="24"/>
      <c r="AQ245" s="321"/>
    </row>
    <row r="246" spans="1:43" s="130" customFormat="1" ht="15" customHeight="1" x14ac:dyDescent="0.25">
      <c r="A246" s="260"/>
      <c r="B246" s="263"/>
      <c r="C246" s="263"/>
      <c r="D246" s="263"/>
      <c r="E246" s="263"/>
      <c r="F246" s="328"/>
      <c r="G246" s="328"/>
      <c r="H246" s="328"/>
      <c r="I246" s="328"/>
      <c r="J246" s="242"/>
      <c r="K246" s="347"/>
      <c r="L246" s="248"/>
      <c r="M246" s="248"/>
      <c r="N246" s="251"/>
      <c r="O246" s="350"/>
      <c r="P246" s="350"/>
      <c r="Q246" s="350"/>
      <c r="R246" s="233"/>
      <c r="S246" s="233"/>
      <c r="T246" s="219"/>
      <c r="U246" s="219"/>
      <c r="V246" s="219"/>
      <c r="W246" s="219"/>
      <c r="X246" s="24" t="s">
        <v>417</v>
      </c>
      <c r="Y246" s="24" t="s">
        <v>64</v>
      </c>
      <c r="Z246" s="224"/>
      <c r="AA246" s="149">
        <v>20</v>
      </c>
      <c r="AB246" s="24">
        <v>30</v>
      </c>
      <c r="AC246" s="24"/>
      <c r="AD246" s="24"/>
      <c r="AE246" s="24"/>
      <c r="AF246" s="24"/>
      <c r="AG246" s="24"/>
      <c r="AH246" s="24"/>
      <c r="AI246" s="24"/>
      <c r="AJ246" s="24"/>
      <c r="AK246" s="24">
        <v>10</v>
      </c>
      <c r="AL246" s="224"/>
      <c r="AM246" s="47"/>
      <c r="AN246" s="24"/>
      <c r="AO246" s="24"/>
      <c r="AP246" s="24"/>
      <c r="AQ246" s="321"/>
    </row>
    <row r="247" spans="1:43" s="130" customFormat="1" ht="15" customHeight="1" x14ac:dyDescent="0.25">
      <c r="A247" s="260"/>
      <c r="B247" s="263"/>
      <c r="C247" s="263"/>
      <c r="D247" s="263"/>
      <c r="E247" s="263"/>
      <c r="F247" s="328"/>
      <c r="G247" s="328"/>
      <c r="H247" s="328"/>
      <c r="I247" s="328"/>
      <c r="J247" s="242"/>
      <c r="K247" s="347"/>
      <c r="L247" s="248"/>
      <c r="M247" s="248"/>
      <c r="N247" s="251"/>
      <c r="O247" s="350"/>
      <c r="P247" s="350"/>
      <c r="Q247" s="350"/>
      <c r="R247" s="233"/>
      <c r="S247" s="233"/>
      <c r="T247" s="219"/>
      <c r="U247" s="219"/>
      <c r="V247" s="219"/>
      <c r="W247" s="219"/>
      <c r="X247" s="24" t="s">
        <v>418</v>
      </c>
      <c r="Y247" s="24" t="s">
        <v>46</v>
      </c>
      <c r="Z247" s="224"/>
      <c r="AA247" s="149">
        <v>20</v>
      </c>
      <c r="AB247" s="24"/>
      <c r="AC247" s="24"/>
      <c r="AD247" s="24">
        <v>90</v>
      </c>
      <c r="AE247" s="24"/>
      <c r="AF247" s="24"/>
      <c r="AG247" s="24"/>
      <c r="AH247" s="24"/>
      <c r="AI247" s="24"/>
      <c r="AJ247" s="24"/>
      <c r="AK247" s="24">
        <v>11</v>
      </c>
      <c r="AL247" s="224"/>
      <c r="AM247" s="47"/>
      <c r="AN247" s="24"/>
      <c r="AO247" s="24"/>
      <c r="AP247" s="24"/>
      <c r="AQ247" s="321"/>
    </row>
    <row r="248" spans="1:43" s="130" customFormat="1" ht="15" customHeight="1" x14ac:dyDescent="0.25">
      <c r="A248" s="260"/>
      <c r="B248" s="263"/>
      <c r="C248" s="263"/>
      <c r="D248" s="263"/>
      <c r="E248" s="263"/>
      <c r="F248" s="328"/>
      <c r="G248" s="328"/>
      <c r="H248" s="328"/>
      <c r="I248" s="328"/>
      <c r="J248" s="242"/>
      <c r="K248" s="347"/>
      <c r="L248" s="248"/>
      <c r="M248" s="248"/>
      <c r="N248" s="251"/>
      <c r="O248" s="350"/>
      <c r="P248" s="350"/>
      <c r="Q248" s="350"/>
      <c r="R248" s="233"/>
      <c r="S248" s="233"/>
      <c r="T248" s="219"/>
      <c r="U248" s="219"/>
      <c r="V248" s="219"/>
      <c r="W248" s="219"/>
      <c r="X248" s="24" t="s">
        <v>419</v>
      </c>
      <c r="Y248" s="24" t="s">
        <v>64</v>
      </c>
      <c r="Z248" s="224"/>
      <c r="AA248" s="149">
        <v>20</v>
      </c>
      <c r="AB248" s="24">
        <v>35</v>
      </c>
      <c r="AC248" s="24"/>
      <c r="AD248" s="24"/>
      <c r="AE248" s="24"/>
      <c r="AF248" s="24"/>
      <c r="AG248" s="24"/>
      <c r="AH248" s="24"/>
      <c r="AI248" s="24"/>
      <c r="AJ248" s="24"/>
      <c r="AK248" s="24">
        <v>25</v>
      </c>
      <c r="AL248" s="224"/>
      <c r="AM248" s="47"/>
      <c r="AN248" s="24"/>
      <c r="AO248" s="24"/>
      <c r="AP248" s="24"/>
      <c r="AQ248" s="321"/>
    </row>
    <row r="249" spans="1:43" s="130" customFormat="1" ht="15" customHeight="1" x14ac:dyDescent="0.25">
      <c r="A249" s="260"/>
      <c r="B249" s="263"/>
      <c r="C249" s="263"/>
      <c r="D249" s="263"/>
      <c r="E249" s="263"/>
      <c r="F249" s="328"/>
      <c r="G249" s="328"/>
      <c r="H249" s="328"/>
      <c r="I249" s="328"/>
      <c r="J249" s="242"/>
      <c r="K249" s="347"/>
      <c r="L249" s="248"/>
      <c r="M249" s="248"/>
      <c r="N249" s="251"/>
      <c r="O249" s="350"/>
      <c r="P249" s="350"/>
      <c r="Q249" s="350"/>
      <c r="R249" s="233"/>
      <c r="S249" s="233"/>
      <c r="T249" s="219"/>
      <c r="U249" s="219"/>
      <c r="V249" s="219"/>
      <c r="W249" s="219"/>
      <c r="X249" s="24" t="s">
        <v>420</v>
      </c>
      <c r="Y249" s="24" t="s">
        <v>46</v>
      </c>
      <c r="Z249" s="224"/>
      <c r="AA249" s="149">
        <v>20</v>
      </c>
      <c r="AB249" s="24"/>
      <c r="AC249" s="24"/>
      <c r="AD249" s="24">
        <v>180</v>
      </c>
      <c r="AE249" s="24"/>
      <c r="AF249" s="24"/>
      <c r="AG249" s="24"/>
      <c r="AH249" s="24"/>
      <c r="AI249" s="24"/>
      <c r="AJ249" s="24"/>
      <c r="AK249" s="24">
        <v>25</v>
      </c>
      <c r="AL249" s="224"/>
      <c r="AM249" s="47"/>
      <c r="AN249" s="24"/>
      <c r="AO249" s="24"/>
      <c r="AP249" s="24"/>
      <c r="AQ249" s="321"/>
    </row>
    <row r="250" spans="1:43" s="130" customFormat="1" ht="15" customHeight="1" x14ac:dyDescent="0.25">
      <c r="A250" s="260"/>
      <c r="B250" s="263"/>
      <c r="C250" s="263"/>
      <c r="D250" s="263"/>
      <c r="E250" s="263"/>
      <c r="F250" s="328"/>
      <c r="G250" s="328"/>
      <c r="H250" s="328"/>
      <c r="I250" s="328"/>
      <c r="J250" s="242"/>
      <c r="K250" s="347"/>
      <c r="L250" s="248"/>
      <c r="M250" s="248"/>
      <c r="N250" s="251"/>
      <c r="O250" s="350"/>
      <c r="P250" s="350"/>
      <c r="Q250" s="350"/>
      <c r="R250" s="233"/>
      <c r="S250" s="233"/>
      <c r="T250" s="219"/>
      <c r="U250" s="219"/>
      <c r="V250" s="219"/>
      <c r="W250" s="219"/>
      <c r="X250" s="24" t="s">
        <v>421</v>
      </c>
      <c r="Y250" s="24" t="s">
        <v>64</v>
      </c>
      <c r="Z250" s="224"/>
      <c r="AA250" s="149">
        <v>20</v>
      </c>
      <c r="AB250" s="24">
        <v>36</v>
      </c>
      <c r="AC250" s="24"/>
      <c r="AD250" s="24"/>
      <c r="AE250" s="24"/>
      <c r="AF250" s="24"/>
      <c r="AG250" s="24"/>
      <c r="AH250" s="24"/>
      <c r="AI250" s="24"/>
      <c r="AJ250" s="24"/>
      <c r="AK250" s="24">
        <v>28</v>
      </c>
      <c r="AL250" s="224"/>
      <c r="AM250" s="47"/>
      <c r="AN250" s="24"/>
      <c r="AO250" s="24"/>
      <c r="AP250" s="24"/>
      <c r="AQ250" s="321"/>
    </row>
    <row r="251" spans="1:43" s="170" customFormat="1" ht="15" customHeight="1" thickBot="1" x14ac:dyDescent="0.3">
      <c r="A251" s="261"/>
      <c r="B251" s="264"/>
      <c r="C251" s="264"/>
      <c r="D251" s="264"/>
      <c r="E251" s="264"/>
      <c r="F251" s="329"/>
      <c r="G251" s="329"/>
      <c r="H251" s="329"/>
      <c r="I251" s="329"/>
      <c r="J251" s="243"/>
      <c r="K251" s="348"/>
      <c r="L251" s="249"/>
      <c r="M251" s="249"/>
      <c r="N251" s="252"/>
      <c r="O251" s="351"/>
      <c r="P251" s="351"/>
      <c r="Q251" s="351"/>
      <c r="R251" s="234"/>
      <c r="S251" s="234"/>
      <c r="T251" s="220"/>
      <c r="U251" s="220"/>
      <c r="V251" s="220"/>
      <c r="W251" s="220"/>
      <c r="X251" s="34" t="s">
        <v>422</v>
      </c>
      <c r="Y251" s="34" t="s">
        <v>423</v>
      </c>
      <c r="Z251" s="225"/>
      <c r="AA251" s="152">
        <v>20</v>
      </c>
      <c r="AB251" s="34">
        <v>41</v>
      </c>
      <c r="AC251" s="34"/>
      <c r="AD251" s="34"/>
      <c r="AE251" s="34"/>
      <c r="AF251" s="34"/>
      <c r="AG251" s="34"/>
      <c r="AH251" s="34"/>
      <c r="AI251" s="34"/>
      <c r="AJ251" s="34"/>
      <c r="AK251" s="34" t="s">
        <v>98</v>
      </c>
      <c r="AL251" s="225"/>
      <c r="AM251" s="128"/>
      <c r="AN251" s="34"/>
      <c r="AO251" s="34"/>
      <c r="AP251" s="34"/>
      <c r="AQ251" s="322"/>
    </row>
    <row r="252" spans="1:43" s="129" customFormat="1" ht="19.899999999999999" customHeight="1" x14ac:dyDescent="0.25">
      <c r="A252" s="352">
        <v>80</v>
      </c>
      <c r="B252" s="262" t="s">
        <v>425</v>
      </c>
      <c r="C252" s="262" t="s">
        <v>426</v>
      </c>
      <c r="D252" s="262"/>
      <c r="E252" s="262" t="s">
        <v>427</v>
      </c>
      <c r="F252" s="238" t="s">
        <v>428</v>
      </c>
      <c r="G252" s="238" t="s">
        <v>45</v>
      </c>
      <c r="H252" s="238" t="s">
        <v>429</v>
      </c>
      <c r="I252" s="238" t="s">
        <v>64</v>
      </c>
      <c r="J252" s="241"/>
      <c r="K252" s="346">
        <f>'[1]80.LTC(2018)AST2_Test'!D10</f>
        <v>1564.1281612079999</v>
      </c>
      <c r="L252" s="346">
        <f>'[1]80.LTC(2018)AST2_Test'!A10</f>
        <v>101.72699999999999</v>
      </c>
      <c r="M252" s="247">
        <v>214.95</v>
      </c>
      <c r="N252" s="250" t="s">
        <v>47</v>
      </c>
      <c r="O252" s="349">
        <f>39*2.54/100</f>
        <v>0.99060000000000004</v>
      </c>
      <c r="P252" s="349"/>
      <c r="Q252" s="349"/>
      <c r="R252" s="235">
        <v>15.24</v>
      </c>
      <c r="S252" s="235">
        <f>R252/O252</f>
        <v>15.384615384615385</v>
      </c>
      <c r="T252" s="218">
        <v>21000000</v>
      </c>
      <c r="U252" s="218">
        <f>V252*10^-12</f>
        <v>4.7343952997156498E-2</v>
      </c>
      <c r="V252" s="218">
        <v>47343952997.156502</v>
      </c>
      <c r="W252" s="218">
        <f>T252*U252</f>
        <v>994223.01294028643</v>
      </c>
      <c r="X252" s="19" t="s">
        <v>414</v>
      </c>
      <c r="Y252" s="19" t="s">
        <v>64</v>
      </c>
      <c r="Z252" s="223"/>
      <c r="AA252" s="146">
        <v>18.787554142759998</v>
      </c>
      <c r="AB252" s="19">
        <v>32</v>
      </c>
      <c r="AC252" s="19"/>
      <c r="AD252" s="19"/>
      <c r="AE252" s="19"/>
      <c r="AF252" s="19"/>
      <c r="AG252" s="19"/>
      <c r="AH252" s="19"/>
      <c r="AI252" s="19"/>
      <c r="AJ252" s="19"/>
      <c r="AK252" s="19">
        <v>15</v>
      </c>
      <c r="AL252" s="19" t="s">
        <v>430</v>
      </c>
      <c r="AM252" s="19"/>
      <c r="AN252" s="19"/>
      <c r="AO252" s="19"/>
      <c r="AP252" s="19"/>
      <c r="AQ252" s="265"/>
    </row>
    <row r="253" spans="1:43" s="77" customFormat="1" ht="19.899999999999999" customHeight="1" x14ac:dyDescent="0.25">
      <c r="A253" s="353"/>
      <c r="B253" s="263"/>
      <c r="C253" s="263"/>
      <c r="D253" s="263"/>
      <c r="E253" s="263"/>
      <c r="F253" s="328"/>
      <c r="G253" s="328"/>
      <c r="H253" s="328"/>
      <c r="I253" s="328"/>
      <c r="J253" s="242"/>
      <c r="K253" s="347"/>
      <c r="L253" s="347"/>
      <c r="M253" s="248"/>
      <c r="N253" s="251"/>
      <c r="O253" s="350"/>
      <c r="P253" s="350"/>
      <c r="Q253" s="350"/>
      <c r="R253" s="236"/>
      <c r="S253" s="236"/>
      <c r="T253" s="219"/>
      <c r="U253" s="219"/>
      <c r="V253" s="219"/>
      <c r="W253" s="219"/>
      <c r="X253" s="38" t="s">
        <v>431</v>
      </c>
      <c r="Y253" s="38" t="s">
        <v>64</v>
      </c>
      <c r="Z253" s="224"/>
      <c r="AA253" s="179">
        <v>16.195625686609997</v>
      </c>
      <c r="AB253" s="38">
        <v>38</v>
      </c>
      <c r="AC253" s="38"/>
      <c r="AD253" s="38"/>
      <c r="AE253" s="38"/>
      <c r="AF253" s="38"/>
      <c r="AG253" s="38"/>
      <c r="AH253" s="38"/>
      <c r="AI253" s="38"/>
      <c r="AJ253" s="38"/>
      <c r="AK253" s="38">
        <v>40</v>
      </c>
      <c r="AL253" s="38"/>
      <c r="AM253" s="38"/>
      <c r="AN253" s="38"/>
      <c r="AO253" s="38"/>
      <c r="AP253" s="38"/>
      <c r="AQ253" s="239"/>
    </row>
    <row r="254" spans="1:43" s="77" customFormat="1" ht="19.899999999999999" customHeight="1" x14ac:dyDescent="0.25">
      <c r="A254" s="353"/>
      <c r="B254" s="263"/>
      <c r="C254" s="263"/>
      <c r="D254" s="263"/>
      <c r="E254" s="263"/>
      <c r="F254" s="328"/>
      <c r="G254" s="328"/>
      <c r="H254" s="328"/>
      <c r="I254" s="328"/>
      <c r="J254" s="242"/>
      <c r="K254" s="347"/>
      <c r="L254" s="347"/>
      <c r="M254" s="248"/>
      <c r="N254" s="251"/>
      <c r="O254" s="350"/>
      <c r="P254" s="350"/>
      <c r="Q254" s="350"/>
      <c r="R254" s="236"/>
      <c r="S254" s="236"/>
      <c r="T254" s="219"/>
      <c r="U254" s="219"/>
      <c r="V254" s="219"/>
      <c r="W254" s="219"/>
      <c r="X254" s="38" t="s">
        <v>432</v>
      </c>
      <c r="Y254" s="38" t="s">
        <v>46</v>
      </c>
      <c r="Z254" s="224"/>
      <c r="AA254" s="179">
        <v>18.52050696849</v>
      </c>
      <c r="AB254" s="38"/>
      <c r="AC254" s="38"/>
      <c r="AD254" s="38">
        <v>360</v>
      </c>
      <c r="AE254" s="38"/>
      <c r="AF254" s="38"/>
      <c r="AG254" s="38"/>
      <c r="AH254" s="38"/>
      <c r="AI254" s="38"/>
      <c r="AJ254" s="38"/>
      <c r="AK254" s="38">
        <v>46</v>
      </c>
      <c r="AL254" s="38"/>
      <c r="AM254" s="38"/>
      <c r="AN254" s="38"/>
      <c r="AO254" s="38"/>
      <c r="AP254" s="38"/>
      <c r="AQ254" s="239"/>
    </row>
    <row r="255" spans="1:43" s="77" customFormat="1" ht="19.899999999999999" customHeight="1" x14ac:dyDescent="0.25">
      <c r="A255" s="353"/>
      <c r="B255" s="263"/>
      <c r="C255" s="263"/>
      <c r="D255" s="263"/>
      <c r="E255" s="263"/>
      <c r="F255" s="328"/>
      <c r="G255" s="328"/>
      <c r="H255" s="328"/>
      <c r="I255" s="328"/>
      <c r="J255" s="242"/>
      <c r="K255" s="347"/>
      <c r="L255" s="347"/>
      <c r="M255" s="248"/>
      <c r="N255" s="251"/>
      <c r="O255" s="350"/>
      <c r="P255" s="350"/>
      <c r="Q255" s="350"/>
      <c r="R255" s="236"/>
      <c r="S255" s="236"/>
      <c r="T255" s="219"/>
      <c r="U255" s="219"/>
      <c r="V255" s="219"/>
      <c r="W255" s="219"/>
      <c r="X255" s="38" t="s">
        <v>433</v>
      </c>
      <c r="Y255" s="38" t="s">
        <v>64</v>
      </c>
      <c r="Z255" s="224"/>
      <c r="AA255" s="179">
        <v>17.813617389539999</v>
      </c>
      <c r="AB255" s="38">
        <v>41</v>
      </c>
      <c r="AC255" s="38"/>
      <c r="AD255" s="38"/>
      <c r="AE255" s="38"/>
      <c r="AF255" s="38"/>
      <c r="AG255" s="38"/>
      <c r="AH255" s="38"/>
      <c r="AI255" s="38"/>
      <c r="AJ255" s="38"/>
      <c r="AK255" s="90" t="s">
        <v>98</v>
      </c>
      <c r="AL255" s="38"/>
      <c r="AM255" s="38"/>
      <c r="AN255" s="38"/>
      <c r="AO255" s="38"/>
      <c r="AP255" s="38"/>
      <c r="AQ255" s="239"/>
    </row>
    <row r="256" spans="1:43" s="77" customFormat="1" ht="19.899999999999999" customHeight="1" x14ac:dyDescent="0.25">
      <c r="A256" s="353"/>
      <c r="B256" s="263"/>
      <c r="C256" s="263"/>
      <c r="D256" s="263"/>
      <c r="E256" s="263"/>
      <c r="F256" s="328"/>
      <c r="G256" s="328"/>
      <c r="H256" s="328"/>
      <c r="I256" s="328"/>
      <c r="J256" s="242"/>
      <c r="K256" s="347"/>
      <c r="L256" s="347"/>
      <c r="M256" s="248"/>
      <c r="N256" s="251"/>
      <c r="O256" s="350"/>
      <c r="P256" s="350"/>
      <c r="Q256" s="350"/>
      <c r="R256" s="236"/>
      <c r="S256" s="236"/>
      <c r="T256" s="219"/>
      <c r="U256" s="219"/>
      <c r="V256" s="219"/>
      <c r="W256" s="219"/>
      <c r="X256" s="38" t="s">
        <v>434</v>
      </c>
      <c r="Y256" s="38" t="s">
        <v>46</v>
      </c>
      <c r="Z256" s="224"/>
      <c r="AA256" s="179">
        <v>17.813617389539999</v>
      </c>
      <c r="AB256" s="38"/>
      <c r="AC256" s="38"/>
      <c r="AD256" s="38">
        <v>160</v>
      </c>
      <c r="AE256" s="38"/>
      <c r="AF256" s="38"/>
      <c r="AG256" s="38"/>
      <c r="AH256" s="38"/>
      <c r="AI256" s="38"/>
      <c r="AJ256" s="38"/>
      <c r="AK256" s="38">
        <v>22</v>
      </c>
      <c r="AL256" s="38"/>
      <c r="AM256" s="38"/>
      <c r="AN256" s="38"/>
      <c r="AO256" s="38"/>
      <c r="AP256" s="38"/>
      <c r="AQ256" s="239"/>
    </row>
    <row r="257" spans="1:43" s="171" customFormat="1" ht="19.899999999999999" customHeight="1" thickBot="1" x14ac:dyDescent="0.3">
      <c r="A257" s="354"/>
      <c r="B257" s="264"/>
      <c r="C257" s="264"/>
      <c r="D257" s="264"/>
      <c r="E257" s="264"/>
      <c r="F257" s="329"/>
      <c r="G257" s="329"/>
      <c r="H257" s="329"/>
      <c r="I257" s="329"/>
      <c r="J257" s="243"/>
      <c r="K257" s="348"/>
      <c r="L257" s="348"/>
      <c r="M257" s="249"/>
      <c r="N257" s="252"/>
      <c r="O257" s="351"/>
      <c r="P257" s="351"/>
      <c r="Q257" s="351"/>
      <c r="R257" s="237"/>
      <c r="S257" s="237"/>
      <c r="T257" s="220"/>
      <c r="U257" s="220"/>
      <c r="V257" s="220"/>
      <c r="W257" s="220"/>
      <c r="X257" s="128" t="s">
        <v>435</v>
      </c>
      <c r="Y257" s="128" t="s">
        <v>64</v>
      </c>
      <c r="Z257" s="225"/>
      <c r="AA257" s="180">
        <v>18.504798311179997</v>
      </c>
      <c r="AB257" s="128">
        <v>41</v>
      </c>
      <c r="AC257" s="128"/>
      <c r="AD257" s="128"/>
      <c r="AE257" s="128"/>
      <c r="AF257" s="128"/>
      <c r="AG257" s="128"/>
      <c r="AH257" s="128"/>
      <c r="AI257" s="128"/>
      <c r="AJ257" s="128"/>
      <c r="AK257" s="128" t="s">
        <v>98</v>
      </c>
      <c r="AL257" s="128"/>
      <c r="AM257" s="128"/>
      <c r="AN257" s="128"/>
      <c r="AO257" s="128"/>
      <c r="AP257" s="128"/>
      <c r="AQ257" s="240"/>
    </row>
    <row r="258" spans="1:43" s="129" customFormat="1" ht="19.899999999999999" customHeight="1" x14ac:dyDescent="0.25">
      <c r="A258" s="352">
        <v>81</v>
      </c>
      <c r="B258" s="262" t="s">
        <v>425</v>
      </c>
      <c r="C258" s="262" t="s">
        <v>426</v>
      </c>
      <c r="D258" s="262"/>
      <c r="E258" s="262" t="s">
        <v>427</v>
      </c>
      <c r="F258" s="238" t="s">
        <v>428</v>
      </c>
      <c r="G258" s="238" t="s">
        <v>45</v>
      </c>
      <c r="H258" s="238" t="s">
        <v>436</v>
      </c>
      <c r="I258" s="238" t="s">
        <v>64</v>
      </c>
      <c r="J258" s="241"/>
      <c r="K258" s="346">
        <f>'[1]81.LTC(2018)AST2_React'!$D$10</f>
        <v>1564.1281612079999</v>
      </c>
      <c r="L258" s="346">
        <f>'[1]81.LTC(2018)AST2_React'!$A$10</f>
        <v>26.949399999999997</v>
      </c>
      <c r="M258" s="299" t="s">
        <v>244</v>
      </c>
      <c r="N258" s="250" t="s">
        <v>47</v>
      </c>
      <c r="O258" s="349">
        <v>1.2949999999999999</v>
      </c>
      <c r="P258" s="349"/>
      <c r="Q258" s="349"/>
      <c r="R258" s="235">
        <v>20</v>
      </c>
      <c r="S258" s="235">
        <f>R258/O258</f>
        <v>15.444015444015445</v>
      </c>
      <c r="T258" s="218">
        <v>21000000</v>
      </c>
      <c r="U258" s="218">
        <f>V258*10^-12</f>
        <v>0.13805399297476598</v>
      </c>
      <c r="V258" s="218">
        <v>138053992974.76599</v>
      </c>
      <c r="W258" s="218">
        <f>T258*U258</f>
        <v>2899133.8524700855</v>
      </c>
      <c r="X258" s="19" t="s">
        <v>414</v>
      </c>
      <c r="Y258" s="19" t="s">
        <v>64</v>
      </c>
      <c r="Z258" s="223"/>
      <c r="AA258" s="146">
        <v>18.787554142759998</v>
      </c>
      <c r="AB258" s="19">
        <v>32</v>
      </c>
      <c r="AC258" s="19"/>
      <c r="AD258" s="19"/>
      <c r="AE258" s="19"/>
      <c r="AF258" s="19"/>
      <c r="AG258" s="19"/>
      <c r="AH258" s="19"/>
      <c r="AI258" s="19"/>
      <c r="AJ258" s="19"/>
      <c r="AK258" s="19">
        <v>15</v>
      </c>
      <c r="AL258" s="19" t="s">
        <v>430</v>
      </c>
      <c r="AM258" s="19"/>
      <c r="AN258" s="19"/>
      <c r="AO258" s="19"/>
      <c r="AP258" s="19"/>
      <c r="AQ258" s="265"/>
    </row>
    <row r="259" spans="1:43" s="77" customFormat="1" ht="19.899999999999999" customHeight="1" x14ac:dyDescent="0.25">
      <c r="A259" s="353"/>
      <c r="B259" s="263"/>
      <c r="C259" s="263"/>
      <c r="D259" s="263"/>
      <c r="E259" s="263"/>
      <c r="F259" s="328"/>
      <c r="G259" s="328"/>
      <c r="H259" s="328"/>
      <c r="I259" s="328"/>
      <c r="J259" s="242"/>
      <c r="K259" s="347"/>
      <c r="L259" s="347"/>
      <c r="M259" s="248"/>
      <c r="N259" s="251"/>
      <c r="O259" s="350"/>
      <c r="P259" s="350"/>
      <c r="Q259" s="350"/>
      <c r="R259" s="236"/>
      <c r="S259" s="236"/>
      <c r="T259" s="219"/>
      <c r="U259" s="219"/>
      <c r="V259" s="219"/>
      <c r="W259" s="219"/>
      <c r="X259" s="38" t="s">
        <v>431</v>
      </c>
      <c r="Y259" s="38" t="s">
        <v>64</v>
      </c>
      <c r="Z259" s="224"/>
      <c r="AA259" s="179">
        <v>16.195625686609997</v>
      </c>
      <c r="AB259" s="38">
        <v>38</v>
      </c>
      <c r="AC259" s="38"/>
      <c r="AD259" s="38"/>
      <c r="AE259" s="38"/>
      <c r="AF259" s="38"/>
      <c r="AG259" s="38"/>
      <c r="AH259" s="38"/>
      <c r="AI259" s="38"/>
      <c r="AJ259" s="38"/>
      <c r="AK259" s="38">
        <v>40</v>
      </c>
      <c r="AL259" s="38"/>
      <c r="AM259" s="38"/>
      <c r="AN259" s="38"/>
      <c r="AO259" s="38"/>
      <c r="AP259" s="38"/>
      <c r="AQ259" s="239"/>
    </row>
    <row r="260" spans="1:43" s="77" customFormat="1" ht="19.899999999999999" customHeight="1" x14ac:dyDescent="0.25">
      <c r="A260" s="353"/>
      <c r="B260" s="263"/>
      <c r="C260" s="263"/>
      <c r="D260" s="263"/>
      <c r="E260" s="263"/>
      <c r="F260" s="328"/>
      <c r="G260" s="328"/>
      <c r="H260" s="328"/>
      <c r="I260" s="328"/>
      <c r="J260" s="242"/>
      <c r="K260" s="347"/>
      <c r="L260" s="347"/>
      <c r="M260" s="248"/>
      <c r="N260" s="251"/>
      <c r="O260" s="350"/>
      <c r="P260" s="350"/>
      <c r="Q260" s="350"/>
      <c r="R260" s="236"/>
      <c r="S260" s="236"/>
      <c r="T260" s="219"/>
      <c r="U260" s="219"/>
      <c r="V260" s="219"/>
      <c r="W260" s="219"/>
      <c r="X260" s="38" t="s">
        <v>432</v>
      </c>
      <c r="Y260" s="38" t="s">
        <v>46</v>
      </c>
      <c r="Z260" s="224"/>
      <c r="AA260" s="179">
        <v>18.52050696849</v>
      </c>
      <c r="AB260" s="38"/>
      <c r="AC260" s="38"/>
      <c r="AD260" s="38">
        <v>360</v>
      </c>
      <c r="AE260" s="38"/>
      <c r="AF260" s="38"/>
      <c r="AG260" s="38"/>
      <c r="AH260" s="38"/>
      <c r="AI260" s="38"/>
      <c r="AJ260" s="38"/>
      <c r="AK260" s="38">
        <v>46</v>
      </c>
      <c r="AL260" s="38"/>
      <c r="AM260" s="38"/>
      <c r="AN260" s="38"/>
      <c r="AO260" s="38"/>
      <c r="AP260" s="38"/>
      <c r="AQ260" s="239"/>
    </row>
    <row r="261" spans="1:43" s="77" customFormat="1" ht="19.899999999999999" customHeight="1" x14ac:dyDescent="0.25">
      <c r="A261" s="353"/>
      <c r="B261" s="263"/>
      <c r="C261" s="263"/>
      <c r="D261" s="263"/>
      <c r="E261" s="263"/>
      <c r="F261" s="328"/>
      <c r="G261" s="328"/>
      <c r="H261" s="328"/>
      <c r="I261" s="328"/>
      <c r="J261" s="242"/>
      <c r="K261" s="347"/>
      <c r="L261" s="347"/>
      <c r="M261" s="248"/>
      <c r="N261" s="251"/>
      <c r="O261" s="350"/>
      <c r="P261" s="350"/>
      <c r="Q261" s="350"/>
      <c r="R261" s="236"/>
      <c r="S261" s="236"/>
      <c r="T261" s="219"/>
      <c r="U261" s="219"/>
      <c r="V261" s="219"/>
      <c r="W261" s="219"/>
      <c r="X261" s="38" t="s">
        <v>433</v>
      </c>
      <c r="Y261" s="38" t="s">
        <v>64</v>
      </c>
      <c r="Z261" s="224"/>
      <c r="AA261" s="179">
        <v>17.813617389539999</v>
      </c>
      <c r="AB261" s="38">
        <v>41</v>
      </c>
      <c r="AC261" s="38"/>
      <c r="AD261" s="38"/>
      <c r="AE261" s="38"/>
      <c r="AF261" s="38"/>
      <c r="AG261" s="38"/>
      <c r="AH261" s="38"/>
      <c r="AI261" s="38"/>
      <c r="AJ261" s="38"/>
      <c r="AK261" s="90" t="s">
        <v>98</v>
      </c>
      <c r="AL261" s="38"/>
      <c r="AM261" s="38"/>
      <c r="AN261" s="38"/>
      <c r="AO261" s="38"/>
      <c r="AP261" s="38"/>
      <c r="AQ261" s="239"/>
    </row>
    <row r="262" spans="1:43" s="77" customFormat="1" ht="19.899999999999999" customHeight="1" x14ac:dyDescent="0.25">
      <c r="A262" s="353"/>
      <c r="B262" s="263"/>
      <c r="C262" s="263"/>
      <c r="D262" s="263"/>
      <c r="E262" s="263"/>
      <c r="F262" s="328"/>
      <c r="G262" s="328"/>
      <c r="H262" s="328"/>
      <c r="I262" s="328"/>
      <c r="J262" s="242"/>
      <c r="K262" s="347"/>
      <c r="L262" s="347"/>
      <c r="M262" s="248"/>
      <c r="N262" s="251"/>
      <c r="O262" s="350"/>
      <c r="P262" s="350"/>
      <c r="Q262" s="350"/>
      <c r="R262" s="236"/>
      <c r="S262" s="236"/>
      <c r="T262" s="219"/>
      <c r="U262" s="219"/>
      <c r="V262" s="219"/>
      <c r="W262" s="219"/>
      <c r="X262" s="38" t="s">
        <v>434</v>
      </c>
      <c r="Y262" s="38" t="s">
        <v>46</v>
      </c>
      <c r="Z262" s="224"/>
      <c r="AA262" s="179">
        <v>17.813617389539999</v>
      </c>
      <c r="AB262" s="38"/>
      <c r="AC262" s="38"/>
      <c r="AD262" s="38">
        <v>160</v>
      </c>
      <c r="AE262" s="38"/>
      <c r="AF262" s="38"/>
      <c r="AG262" s="38"/>
      <c r="AH262" s="38"/>
      <c r="AI262" s="38"/>
      <c r="AJ262" s="38"/>
      <c r="AK262" s="38">
        <v>22</v>
      </c>
      <c r="AL262" s="38"/>
      <c r="AM262" s="38"/>
      <c r="AN262" s="38"/>
      <c r="AO262" s="38"/>
      <c r="AP262" s="38"/>
      <c r="AQ262" s="239"/>
    </row>
    <row r="263" spans="1:43" s="171" customFormat="1" ht="19.899999999999999" customHeight="1" thickBot="1" x14ac:dyDescent="0.3">
      <c r="A263" s="354"/>
      <c r="B263" s="264"/>
      <c r="C263" s="264"/>
      <c r="D263" s="264"/>
      <c r="E263" s="264"/>
      <c r="F263" s="329"/>
      <c r="G263" s="329"/>
      <c r="H263" s="329"/>
      <c r="I263" s="329"/>
      <c r="J263" s="243"/>
      <c r="K263" s="348"/>
      <c r="L263" s="348"/>
      <c r="M263" s="249"/>
      <c r="N263" s="252"/>
      <c r="O263" s="351"/>
      <c r="P263" s="351"/>
      <c r="Q263" s="351"/>
      <c r="R263" s="237"/>
      <c r="S263" s="237"/>
      <c r="T263" s="220"/>
      <c r="U263" s="220"/>
      <c r="V263" s="220"/>
      <c r="W263" s="220"/>
      <c r="X263" s="128" t="s">
        <v>435</v>
      </c>
      <c r="Y263" s="128" t="s">
        <v>64</v>
      </c>
      <c r="Z263" s="225"/>
      <c r="AA263" s="180">
        <v>18.504798311179997</v>
      </c>
      <c r="AB263" s="128">
        <v>41</v>
      </c>
      <c r="AC263" s="128"/>
      <c r="AD263" s="128"/>
      <c r="AE263" s="128"/>
      <c r="AF263" s="128"/>
      <c r="AG263" s="128"/>
      <c r="AH263" s="128"/>
      <c r="AI263" s="128"/>
      <c r="AJ263" s="128"/>
      <c r="AK263" s="128" t="s">
        <v>98</v>
      </c>
      <c r="AL263" s="128"/>
      <c r="AM263" s="128"/>
      <c r="AN263" s="128"/>
      <c r="AO263" s="128"/>
      <c r="AP263" s="128"/>
      <c r="AQ263" s="240"/>
    </row>
    <row r="264" spans="1:43" s="129" customFormat="1" ht="19.899999999999999" customHeight="1" x14ac:dyDescent="0.25">
      <c r="A264" s="352">
        <v>82</v>
      </c>
      <c r="B264" s="262" t="s">
        <v>437</v>
      </c>
      <c r="C264" s="262" t="s">
        <v>426</v>
      </c>
      <c r="D264" s="262"/>
      <c r="E264" s="262" t="s">
        <v>427</v>
      </c>
      <c r="F264" s="238" t="s">
        <v>428</v>
      </c>
      <c r="G264" s="238" t="s">
        <v>45</v>
      </c>
      <c r="H264" s="238" t="s">
        <v>438</v>
      </c>
      <c r="I264" s="238" t="s">
        <v>64</v>
      </c>
      <c r="J264" s="241"/>
      <c r="K264" s="346">
        <f>'[1]82.LTC(2018)AST3_Test'!$D$9</f>
        <v>2407.0661544079999</v>
      </c>
      <c r="L264" s="346">
        <f>'[1]82.LTC(2018)AST3_Test'!$A$9</f>
        <v>95.956119999999999</v>
      </c>
      <c r="M264" s="247">
        <v>2569.34</v>
      </c>
      <c r="N264" s="250" t="s">
        <v>47</v>
      </c>
      <c r="O264" s="349">
        <v>1.448</v>
      </c>
      <c r="P264" s="349"/>
      <c r="Q264" s="349"/>
      <c r="R264" s="235">
        <v>25</v>
      </c>
      <c r="S264" s="235">
        <f>R264/O264</f>
        <v>17.265193370165747</v>
      </c>
      <c r="T264" s="218">
        <v>21000000</v>
      </c>
      <c r="U264" s="218">
        <f>V264*10^-12</f>
        <v>0.215796375561954</v>
      </c>
      <c r="V264" s="218">
        <v>215796375561.95401</v>
      </c>
      <c r="W264" s="218">
        <f>T264*U264</f>
        <v>4531723.8868010342</v>
      </c>
      <c r="X264" s="19" t="s">
        <v>179</v>
      </c>
      <c r="Y264" s="19" t="s">
        <v>64</v>
      </c>
      <c r="Z264" s="223"/>
      <c r="AA264" s="146">
        <v>18.09637322112</v>
      </c>
      <c r="AB264" s="19">
        <v>29</v>
      </c>
      <c r="AC264" s="19"/>
      <c r="AD264" s="19"/>
      <c r="AE264" s="19"/>
      <c r="AF264" s="19"/>
      <c r="AG264" s="19"/>
      <c r="AH264" s="19"/>
      <c r="AI264" s="19"/>
      <c r="AJ264" s="19"/>
      <c r="AK264" s="19">
        <v>15</v>
      </c>
      <c r="AL264" s="19" t="s">
        <v>430</v>
      </c>
      <c r="AM264" s="19"/>
      <c r="AN264" s="19"/>
      <c r="AO264" s="19"/>
      <c r="AP264" s="19"/>
      <c r="AQ264" s="265"/>
    </row>
    <row r="265" spans="1:43" s="77" customFormat="1" ht="19.899999999999999" customHeight="1" x14ac:dyDescent="0.25">
      <c r="A265" s="353"/>
      <c r="B265" s="263"/>
      <c r="C265" s="263"/>
      <c r="D265" s="263"/>
      <c r="E265" s="263"/>
      <c r="F265" s="328"/>
      <c r="G265" s="328"/>
      <c r="H265" s="328"/>
      <c r="I265" s="328"/>
      <c r="J265" s="242"/>
      <c r="K265" s="347"/>
      <c r="L265" s="347"/>
      <c r="M265" s="248"/>
      <c r="N265" s="251"/>
      <c r="O265" s="350"/>
      <c r="P265" s="350"/>
      <c r="Q265" s="350"/>
      <c r="R265" s="236"/>
      <c r="S265" s="236"/>
      <c r="T265" s="219"/>
      <c r="U265" s="219"/>
      <c r="V265" s="219"/>
      <c r="W265" s="219"/>
      <c r="X265" s="38" t="s">
        <v>439</v>
      </c>
      <c r="Y265" s="38" t="s">
        <v>64</v>
      </c>
      <c r="Z265" s="224"/>
      <c r="AA265" s="179">
        <v>18.740428170829997</v>
      </c>
      <c r="AB265" s="38">
        <v>36</v>
      </c>
      <c r="AC265" s="38"/>
      <c r="AD265" s="38"/>
      <c r="AE265" s="38"/>
      <c r="AF265" s="38"/>
      <c r="AG265" s="38"/>
      <c r="AH265" s="38"/>
      <c r="AI265" s="38"/>
      <c r="AJ265" s="38"/>
      <c r="AK265" s="38">
        <v>40</v>
      </c>
      <c r="AL265" s="38"/>
      <c r="AM265" s="38"/>
      <c r="AN265" s="38"/>
      <c r="AO265" s="38"/>
      <c r="AP265" s="38"/>
      <c r="AQ265" s="239"/>
    </row>
    <row r="266" spans="1:43" s="77" customFormat="1" ht="19.899999999999999" customHeight="1" x14ac:dyDescent="0.25">
      <c r="A266" s="353"/>
      <c r="B266" s="263"/>
      <c r="C266" s="263"/>
      <c r="D266" s="263"/>
      <c r="E266" s="263"/>
      <c r="F266" s="328"/>
      <c r="G266" s="328"/>
      <c r="H266" s="328"/>
      <c r="I266" s="328"/>
      <c r="J266" s="242"/>
      <c r="K266" s="347"/>
      <c r="L266" s="347"/>
      <c r="M266" s="248"/>
      <c r="N266" s="251"/>
      <c r="O266" s="350"/>
      <c r="P266" s="350"/>
      <c r="Q266" s="350"/>
      <c r="R266" s="236"/>
      <c r="S266" s="236"/>
      <c r="T266" s="219"/>
      <c r="U266" s="219"/>
      <c r="V266" s="219"/>
      <c r="W266" s="219"/>
      <c r="X266" s="38" t="s">
        <v>440</v>
      </c>
      <c r="Y266" s="38" t="s">
        <v>46</v>
      </c>
      <c r="Z266" s="224"/>
      <c r="AA266" s="179">
        <v>16.714011377839999</v>
      </c>
      <c r="AB266" s="38"/>
      <c r="AC266" s="38"/>
      <c r="AD266" s="38">
        <v>180</v>
      </c>
      <c r="AE266" s="38"/>
      <c r="AF266" s="38"/>
      <c r="AG266" s="38"/>
      <c r="AH266" s="38"/>
      <c r="AI266" s="38"/>
      <c r="AJ266" s="38"/>
      <c r="AK266" s="38">
        <v>46</v>
      </c>
      <c r="AL266" s="38"/>
      <c r="AM266" s="38"/>
      <c r="AN266" s="38"/>
      <c r="AO266" s="38"/>
      <c r="AP266" s="38"/>
      <c r="AQ266" s="239"/>
    </row>
    <row r="267" spans="1:43" s="77" customFormat="1" ht="19.899999999999999" customHeight="1" x14ac:dyDescent="0.25">
      <c r="A267" s="353"/>
      <c r="B267" s="263"/>
      <c r="C267" s="263"/>
      <c r="D267" s="263"/>
      <c r="E267" s="263"/>
      <c r="F267" s="328"/>
      <c r="G267" s="328"/>
      <c r="H267" s="328"/>
      <c r="I267" s="328"/>
      <c r="J267" s="242"/>
      <c r="K267" s="347"/>
      <c r="L267" s="347"/>
      <c r="M267" s="248"/>
      <c r="N267" s="251"/>
      <c r="O267" s="350"/>
      <c r="P267" s="350"/>
      <c r="Q267" s="350"/>
      <c r="R267" s="236"/>
      <c r="S267" s="236"/>
      <c r="T267" s="219"/>
      <c r="U267" s="219"/>
      <c r="V267" s="219"/>
      <c r="W267" s="219"/>
      <c r="X267" s="38" t="s">
        <v>441</v>
      </c>
      <c r="Y267" s="38" t="s">
        <v>64</v>
      </c>
      <c r="Z267" s="224"/>
      <c r="AA267" s="179">
        <v>16.714011377839999</v>
      </c>
      <c r="AB267" s="38">
        <v>41</v>
      </c>
      <c r="AC267" s="38"/>
      <c r="AD267" s="38"/>
      <c r="AE267" s="38"/>
      <c r="AF267" s="38"/>
      <c r="AG267" s="38"/>
      <c r="AH267" s="38"/>
      <c r="AI267" s="38"/>
      <c r="AJ267" s="38"/>
      <c r="AK267" s="90" t="s">
        <v>98</v>
      </c>
      <c r="AL267" s="38"/>
      <c r="AM267" s="38"/>
      <c r="AN267" s="38"/>
      <c r="AO267" s="38"/>
      <c r="AP267" s="38"/>
      <c r="AQ267" s="239"/>
    </row>
    <row r="268" spans="1:43" s="77" customFormat="1" ht="19.899999999999999" customHeight="1" x14ac:dyDescent="0.25">
      <c r="A268" s="353"/>
      <c r="B268" s="263"/>
      <c r="C268" s="263"/>
      <c r="D268" s="263"/>
      <c r="E268" s="263"/>
      <c r="F268" s="328"/>
      <c r="G268" s="328"/>
      <c r="H268" s="328"/>
      <c r="I268" s="328"/>
      <c r="J268" s="242"/>
      <c r="K268" s="347"/>
      <c r="L268" s="347"/>
      <c r="M268" s="248"/>
      <c r="N268" s="251"/>
      <c r="O268" s="350"/>
      <c r="P268" s="350"/>
      <c r="Q268" s="350"/>
      <c r="R268" s="236"/>
      <c r="S268" s="236"/>
      <c r="T268" s="219"/>
      <c r="U268" s="219"/>
      <c r="V268" s="219"/>
      <c r="W268" s="219"/>
      <c r="X268" s="38" t="s">
        <v>442</v>
      </c>
      <c r="Y268" s="38" t="s">
        <v>46</v>
      </c>
      <c r="Z268" s="224"/>
      <c r="AA268" s="179">
        <v>17.782200074919999</v>
      </c>
      <c r="AB268" s="38"/>
      <c r="AC268" s="38"/>
      <c r="AD268" s="38">
        <v>330</v>
      </c>
      <c r="AE268" s="38"/>
      <c r="AF268" s="38"/>
      <c r="AG268" s="38"/>
      <c r="AH268" s="38"/>
      <c r="AI268" s="38"/>
      <c r="AJ268" s="38"/>
      <c r="AK268" s="38">
        <v>22</v>
      </c>
      <c r="AL268" s="38"/>
      <c r="AM268" s="38"/>
      <c r="AN268" s="38"/>
      <c r="AO268" s="38"/>
      <c r="AP268" s="38"/>
      <c r="AQ268" s="239"/>
    </row>
    <row r="269" spans="1:43" s="171" customFormat="1" ht="19.899999999999999" customHeight="1" thickBot="1" x14ac:dyDescent="0.3">
      <c r="A269" s="354"/>
      <c r="B269" s="264"/>
      <c r="C269" s="264"/>
      <c r="D269" s="264"/>
      <c r="E269" s="264"/>
      <c r="F269" s="329"/>
      <c r="G269" s="329"/>
      <c r="H269" s="329"/>
      <c r="I269" s="329"/>
      <c r="J269" s="243"/>
      <c r="K269" s="348"/>
      <c r="L269" s="348"/>
      <c r="M269" s="249"/>
      <c r="N269" s="252"/>
      <c r="O269" s="351"/>
      <c r="P269" s="351"/>
      <c r="Q269" s="351"/>
      <c r="R269" s="237"/>
      <c r="S269" s="237"/>
      <c r="T269" s="220"/>
      <c r="U269" s="220"/>
      <c r="V269" s="220"/>
      <c r="W269" s="220"/>
      <c r="X269" s="128" t="s">
        <v>443</v>
      </c>
      <c r="Y269" s="128" t="s">
        <v>64</v>
      </c>
      <c r="Z269" s="225"/>
      <c r="AA269" s="180">
        <v>19.023184002409998</v>
      </c>
      <c r="AB269" s="128">
        <v>41</v>
      </c>
      <c r="AC269" s="128"/>
      <c r="AD269" s="128"/>
      <c r="AE269" s="128"/>
      <c r="AF269" s="128"/>
      <c r="AG269" s="128"/>
      <c r="AH269" s="128"/>
      <c r="AI269" s="128"/>
      <c r="AJ269" s="128"/>
      <c r="AK269" s="128" t="s">
        <v>98</v>
      </c>
      <c r="AL269" s="128"/>
      <c r="AM269" s="128"/>
      <c r="AN269" s="128"/>
      <c r="AO269" s="128"/>
      <c r="AP269" s="128"/>
      <c r="AQ269" s="240"/>
    </row>
    <row r="270" spans="1:43" s="129" customFormat="1" ht="19.899999999999999" customHeight="1" x14ac:dyDescent="0.25">
      <c r="A270" s="352">
        <v>83</v>
      </c>
      <c r="B270" s="262" t="s">
        <v>437</v>
      </c>
      <c r="C270" s="262" t="s">
        <v>426</v>
      </c>
      <c r="D270" s="262"/>
      <c r="E270" s="262" t="s">
        <v>427</v>
      </c>
      <c r="F270" s="238" t="s">
        <v>428</v>
      </c>
      <c r="G270" s="238" t="s">
        <v>45</v>
      </c>
      <c r="H270" s="238" t="s">
        <v>444</v>
      </c>
      <c r="I270" s="238" t="s">
        <v>64</v>
      </c>
      <c r="J270" s="241"/>
      <c r="K270" s="346">
        <f>'[1]83.LTC(2018)AST3_React'!$D$9</f>
        <v>2407.0661544079999</v>
      </c>
      <c r="L270" s="346">
        <f>'[1]83.LTC(2018)AST3_React'!$A$9</f>
        <v>37.31514</v>
      </c>
      <c r="M270" s="299" t="s">
        <v>244</v>
      </c>
      <c r="N270" s="250" t="s">
        <v>47</v>
      </c>
      <c r="O270" s="349">
        <v>1.7529999999999999</v>
      </c>
      <c r="P270" s="349"/>
      <c r="Q270" s="349"/>
      <c r="R270" s="235">
        <v>30</v>
      </c>
      <c r="S270" s="235">
        <f>R270/O270</f>
        <v>17.113519680547633</v>
      </c>
      <c r="T270" s="218">
        <v>21000000</v>
      </c>
      <c r="U270" s="218">
        <f>V270*10^-12</f>
        <v>0.46355104353346799</v>
      </c>
      <c r="V270" s="218">
        <v>463551043533.46802</v>
      </c>
      <c r="W270" s="218">
        <f>T270*U270</f>
        <v>9734571.914202828</v>
      </c>
      <c r="X270" s="19" t="s">
        <v>179</v>
      </c>
      <c r="Y270" s="19" t="s">
        <v>64</v>
      </c>
      <c r="Z270" s="223"/>
      <c r="AA270" s="146">
        <v>18.09637322112</v>
      </c>
      <c r="AB270" s="19">
        <v>29</v>
      </c>
      <c r="AC270" s="19"/>
      <c r="AD270" s="19"/>
      <c r="AE270" s="19"/>
      <c r="AF270" s="19"/>
      <c r="AG270" s="19"/>
      <c r="AH270" s="19"/>
      <c r="AI270" s="19"/>
      <c r="AJ270" s="19"/>
      <c r="AK270" s="19">
        <v>15</v>
      </c>
      <c r="AL270" s="19" t="s">
        <v>430</v>
      </c>
      <c r="AM270" s="19"/>
      <c r="AN270" s="19"/>
      <c r="AO270" s="19"/>
      <c r="AP270" s="19"/>
      <c r="AQ270" s="265"/>
    </row>
    <row r="271" spans="1:43" s="77" customFormat="1" ht="19.899999999999999" customHeight="1" x14ac:dyDescent="0.25">
      <c r="A271" s="353"/>
      <c r="B271" s="263"/>
      <c r="C271" s="263"/>
      <c r="D271" s="263"/>
      <c r="E271" s="263"/>
      <c r="F271" s="328"/>
      <c r="G271" s="328"/>
      <c r="H271" s="328"/>
      <c r="I271" s="328"/>
      <c r="J271" s="242"/>
      <c r="K271" s="347"/>
      <c r="L271" s="347"/>
      <c r="M271" s="248"/>
      <c r="N271" s="251"/>
      <c r="O271" s="350"/>
      <c r="P271" s="350"/>
      <c r="Q271" s="350"/>
      <c r="R271" s="236"/>
      <c r="S271" s="236"/>
      <c r="T271" s="219"/>
      <c r="U271" s="219"/>
      <c r="V271" s="219"/>
      <c r="W271" s="219"/>
      <c r="X271" s="38" t="s">
        <v>439</v>
      </c>
      <c r="Y271" s="38" t="s">
        <v>64</v>
      </c>
      <c r="Z271" s="224"/>
      <c r="AA271" s="179">
        <v>18.740428170829997</v>
      </c>
      <c r="AB271" s="38">
        <v>36</v>
      </c>
      <c r="AC271" s="38"/>
      <c r="AD271" s="38"/>
      <c r="AE271" s="38"/>
      <c r="AF271" s="38"/>
      <c r="AG271" s="38"/>
      <c r="AH271" s="38"/>
      <c r="AI271" s="38"/>
      <c r="AJ271" s="38"/>
      <c r="AK271" s="38">
        <v>40</v>
      </c>
      <c r="AL271" s="38"/>
      <c r="AM271" s="38"/>
      <c r="AN271" s="38"/>
      <c r="AO271" s="38"/>
      <c r="AP271" s="38"/>
      <c r="AQ271" s="239"/>
    </row>
    <row r="272" spans="1:43" s="77" customFormat="1" ht="19.899999999999999" customHeight="1" x14ac:dyDescent="0.25">
      <c r="A272" s="353"/>
      <c r="B272" s="263"/>
      <c r="C272" s="263"/>
      <c r="D272" s="263"/>
      <c r="E272" s="263"/>
      <c r="F272" s="328"/>
      <c r="G272" s="328"/>
      <c r="H272" s="328"/>
      <c r="I272" s="328"/>
      <c r="J272" s="242"/>
      <c r="K272" s="347"/>
      <c r="L272" s="347"/>
      <c r="M272" s="248"/>
      <c r="N272" s="251"/>
      <c r="O272" s="350"/>
      <c r="P272" s="350"/>
      <c r="Q272" s="350"/>
      <c r="R272" s="236"/>
      <c r="S272" s="236"/>
      <c r="T272" s="219"/>
      <c r="U272" s="219"/>
      <c r="V272" s="219"/>
      <c r="W272" s="219"/>
      <c r="X272" s="38" t="s">
        <v>440</v>
      </c>
      <c r="Y272" s="38" t="s">
        <v>46</v>
      </c>
      <c r="Z272" s="224"/>
      <c r="AA272" s="179">
        <v>16.714011377839999</v>
      </c>
      <c r="AB272" s="38"/>
      <c r="AC272" s="38"/>
      <c r="AD272" s="38">
        <v>180</v>
      </c>
      <c r="AE272" s="38"/>
      <c r="AF272" s="38"/>
      <c r="AG272" s="38"/>
      <c r="AH272" s="38"/>
      <c r="AI272" s="38"/>
      <c r="AJ272" s="38"/>
      <c r="AK272" s="38">
        <v>46</v>
      </c>
      <c r="AL272" s="38"/>
      <c r="AM272" s="38"/>
      <c r="AN272" s="38"/>
      <c r="AO272" s="38"/>
      <c r="AP272" s="38"/>
      <c r="AQ272" s="239"/>
    </row>
    <row r="273" spans="1:118" s="77" customFormat="1" ht="19.899999999999999" customHeight="1" x14ac:dyDescent="0.25">
      <c r="A273" s="353"/>
      <c r="B273" s="263"/>
      <c r="C273" s="263"/>
      <c r="D273" s="263"/>
      <c r="E273" s="263"/>
      <c r="F273" s="328"/>
      <c r="G273" s="328"/>
      <c r="H273" s="328"/>
      <c r="I273" s="328"/>
      <c r="J273" s="242"/>
      <c r="K273" s="347"/>
      <c r="L273" s="347"/>
      <c r="M273" s="248"/>
      <c r="N273" s="251"/>
      <c r="O273" s="350"/>
      <c r="P273" s="350"/>
      <c r="Q273" s="350"/>
      <c r="R273" s="236"/>
      <c r="S273" s="236"/>
      <c r="T273" s="219"/>
      <c r="U273" s="219"/>
      <c r="V273" s="219"/>
      <c r="W273" s="219"/>
      <c r="X273" s="38" t="s">
        <v>441</v>
      </c>
      <c r="Y273" s="38" t="s">
        <v>64</v>
      </c>
      <c r="Z273" s="224"/>
      <c r="AA273" s="179">
        <v>16.714011377839999</v>
      </c>
      <c r="AB273" s="38">
        <v>41</v>
      </c>
      <c r="AC273" s="38"/>
      <c r="AD273" s="38"/>
      <c r="AE273" s="38"/>
      <c r="AF273" s="38"/>
      <c r="AG273" s="38"/>
      <c r="AH273" s="38"/>
      <c r="AI273" s="38"/>
      <c r="AJ273" s="38"/>
      <c r="AK273" s="90" t="s">
        <v>98</v>
      </c>
      <c r="AL273" s="38"/>
      <c r="AM273" s="38"/>
      <c r="AN273" s="38"/>
      <c r="AO273" s="38"/>
      <c r="AP273" s="38"/>
      <c r="AQ273" s="239"/>
    </row>
    <row r="274" spans="1:118" s="77" customFormat="1" ht="19.899999999999999" customHeight="1" x14ac:dyDescent="0.25">
      <c r="A274" s="353"/>
      <c r="B274" s="263"/>
      <c r="C274" s="263"/>
      <c r="D274" s="263"/>
      <c r="E274" s="263"/>
      <c r="F274" s="328"/>
      <c r="G274" s="328"/>
      <c r="H274" s="328"/>
      <c r="I274" s="328"/>
      <c r="J274" s="242"/>
      <c r="K274" s="347"/>
      <c r="L274" s="347"/>
      <c r="M274" s="248"/>
      <c r="N274" s="251"/>
      <c r="O274" s="350"/>
      <c r="P274" s="350"/>
      <c r="Q274" s="350"/>
      <c r="R274" s="236"/>
      <c r="S274" s="236"/>
      <c r="T274" s="219"/>
      <c r="U274" s="219"/>
      <c r="V274" s="219"/>
      <c r="W274" s="219"/>
      <c r="X274" s="38" t="s">
        <v>442</v>
      </c>
      <c r="Y274" s="38" t="s">
        <v>46</v>
      </c>
      <c r="Z274" s="224"/>
      <c r="AA274" s="179">
        <v>17.782200074919999</v>
      </c>
      <c r="AB274" s="38"/>
      <c r="AC274" s="38"/>
      <c r="AD274" s="38">
        <v>330</v>
      </c>
      <c r="AE274" s="38"/>
      <c r="AF274" s="38"/>
      <c r="AG274" s="38"/>
      <c r="AH274" s="38"/>
      <c r="AI274" s="38"/>
      <c r="AJ274" s="38"/>
      <c r="AK274" s="38">
        <v>22</v>
      </c>
      <c r="AL274" s="38"/>
      <c r="AM274" s="38"/>
      <c r="AN274" s="38"/>
      <c r="AO274" s="38"/>
      <c r="AP274" s="38"/>
      <c r="AQ274" s="239"/>
    </row>
    <row r="275" spans="1:118" s="171" customFormat="1" ht="19.899999999999999" customHeight="1" thickBot="1" x14ac:dyDescent="0.3">
      <c r="A275" s="354"/>
      <c r="B275" s="264"/>
      <c r="C275" s="264"/>
      <c r="D275" s="264"/>
      <c r="E275" s="264"/>
      <c r="F275" s="329"/>
      <c r="G275" s="329"/>
      <c r="H275" s="329"/>
      <c r="I275" s="329"/>
      <c r="J275" s="243"/>
      <c r="K275" s="348"/>
      <c r="L275" s="348"/>
      <c r="M275" s="249"/>
      <c r="N275" s="252"/>
      <c r="O275" s="351"/>
      <c r="P275" s="351"/>
      <c r="Q275" s="351"/>
      <c r="R275" s="237"/>
      <c r="S275" s="237"/>
      <c r="T275" s="220"/>
      <c r="U275" s="220"/>
      <c r="V275" s="220"/>
      <c r="W275" s="220"/>
      <c r="X275" s="128" t="s">
        <v>443</v>
      </c>
      <c r="Y275" s="128" t="s">
        <v>64</v>
      </c>
      <c r="Z275" s="225"/>
      <c r="AA275" s="180">
        <v>19.023184002409998</v>
      </c>
      <c r="AB275" s="128">
        <v>41</v>
      </c>
      <c r="AC275" s="128"/>
      <c r="AD275" s="128"/>
      <c r="AE275" s="128"/>
      <c r="AF275" s="128"/>
      <c r="AG275" s="128"/>
      <c r="AH275" s="128"/>
      <c r="AI275" s="128"/>
      <c r="AJ275" s="128"/>
      <c r="AK275" s="128" t="s">
        <v>98</v>
      </c>
      <c r="AL275" s="128"/>
      <c r="AM275" s="128"/>
      <c r="AN275" s="128"/>
      <c r="AO275" s="128"/>
      <c r="AP275" s="128"/>
      <c r="AQ275" s="240"/>
    </row>
    <row r="276" spans="1:118" s="129" customFormat="1" ht="24" customHeight="1" x14ac:dyDescent="0.25">
      <c r="A276" s="259">
        <v>84</v>
      </c>
      <c r="B276" s="330" t="s">
        <v>445</v>
      </c>
      <c r="C276" s="238" t="s">
        <v>446</v>
      </c>
      <c r="D276" s="265"/>
      <c r="E276" s="265"/>
      <c r="F276" s="262" t="s">
        <v>447</v>
      </c>
      <c r="G276" s="262" t="s">
        <v>45</v>
      </c>
      <c r="H276" s="238" t="s">
        <v>448</v>
      </c>
      <c r="I276" s="238" t="s">
        <v>64</v>
      </c>
      <c r="J276" s="241"/>
      <c r="K276" s="346">
        <v>4315</v>
      </c>
      <c r="L276" s="340">
        <v>110.1</v>
      </c>
      <c r="M276" s="247">
        <v>6622.08</v>
      </c>
      <c r="N276" s="250" t="s">
        <v>96</v>
      </c>
      <c r="O276" s="349">
        <v>2.5</v>
      </c>
      <c r="P276" s="232"/>
      <c r="Q276" s="232"/>
      <c r="R276" s="235">
        <v>11.58</v>
      </c>
      <c r="S276" s="235">
        <f>R276/O276</f>
        <v>4.6319999999999997</v>
      </c>
      <c r="T276" s="218">
        <v>21000000</v>
      </c>
      <c r="U276" s="218">
        <f>V276*10^-12</f>
        <v>1.9174759848570515</v>
      </c>
      <c r="V276" s="218">
        <v>1917475984857.0515</v>
      </c>
      <c r="W276" s="218">
        <f>T276*U276</f>
        <v>40266995.681998082</v>
      </c>
      <c r="X276" s="122" t="s">
        <v>449</v>
      </c>
      <c r="Y276" s="122" t="s">
        <v>64</v>
      </c>
      <c r="Z276" s="223">
        <v>1.22</v>
      </c>
      <c r="AA276" s="19">
        <v>18.850000000000001</v>
      </c>
      <c r="AB276" s="19">
        <v>34</v>
      </c>
      <c r="AC276" s="19"/>
      <c r="AD276" s="19"/>
      <c r="AE276" s="19">
        <v>4.0000000000000001E-3</v>
      </c>
      <c r="AF276" s="19"/>
      <c r="AG276" s="19"/>
      <c r="AH276" s="19"/>
      <c r="AI276" s="19"/>
      <c r="AJ276" s="19"/>
      <c r="AK276" s="19"/>
      <c r="AL276" s="19" t="s">
        <v>50</v>
      </c>
      <c r="AM276" s="19"/>
      <c r="AN276" s="19"/>
      <c r="AO276" s="19"/>
      <c r="AP276" s="19"/>
      <c r="AQ276" s="226"/>
      <c r="AR276" s="181"/>
      <c r="AS276" s="181"/>
      <c r="AT276" s="181"/>
      <c r="AU276" s="181"/>
      <c r="AV276" s="181"/>
      <c r="AW276" s="181"/>
      <c r="AX276" s="181"/>
      <c r="AY276" s="181"/>
      <c r="AZ276" s="181"/>
      <c r="BA276" s="181"/>
      <c r="BB276" s="181"/>
      <c r="BC276" s="181"/>
      <c r="BD276" s="181"/>
      <c r="BE276" s="181"/>
      <c r="BF276" s="181"/>
      <c r="BG276" s="181"/>
      <c r="BH276" s="181"/>
      <c r="BI276" s="181"/>
      <c r="BJ276" s="181"/>
      <c r="BK276" s="181"/>
      <c r="BL276" s="181"/>
      <c r="BM276" s="181"/>
      <c r="BN276" s="181"/>
      <c r="BO276" s="181"/>
      <c r="BP276" s="181"/>
      <c r="BQ276" s="181"/>
      <c r="BR276" s="181"/>
      <c r="BS276" s="181"/>
      <c r="BT276" s="181"/>
      <c r="BU276" s="181"/>
      <c r="BV276" s="181"/>
      <c r="BW276" s="181"/>
      <c r="BX276" s="181"/>
      <c r="BY276" s="181"/>
      <c r="BZ276" s="181"/>
      <c r="CA276" s="181"/>
      <c r="CB276" s="181"/>
      <c r="CC276" s="181"/>
      <c r="CD276" s="181"/>
      <c r="CE276" s="181"/>
      <c r="CF276" s="181"/>
      <c r="CG276" s="181"/>
      <c r="CH276" s="181"/>
      <c r="CI276" s="181"/>
      <c r="CJ276" s="181"/>
      <c r="CK276" s="181"/>
      <c r="CL276" s="181"/>
      <c r="CM276" s="181"/>
      <c r="CN276" s="181"/>
      <c r="CO276" s="181"/>
      <c r="CP276" s="181"/>
      <c r="CQ276" s="181"/>
      <c r="CR276" s="181"/>
      <c r="CS276" s="181"/>
      <c r="CT276" s="181"/>
      <c r="CU276" s="181"/>
      <c r="CV276" s="181"/>
      <c r="CW276" s="181"/>
      <c r="CX276" s="181"/>
      <c r="CY276" s="181"/>
      <c r="CZ276" s="181"/>
      <c r="DA276" s="181"/>
      <c r="DB276" s="181"/>
      <c r="DC276" s="181"/>
      <c r="DD276" s="181"/>
      <c r="DE276" s="181"/>
      <c r="DF276" s="181"/>
      <c r="DG276" s="181"/>
      <c r="DH276" s="181"/>
      <c r="DI276" s="181"/>
      <c r="DJ276" s="181"/>
      <c r="DK276" s="181"/>
      <c r="DL276" s="181"/>
      <c r="DM276" s="181"/>
      <c r="DN276" s="181"/>
    </row>
    <row r="277" spans="1:118" ht="24" customHeight="1" x14ac:dyDescent="0.25">
      <c r="A277" s="260"/>
      <c r="B277" s="331"/>
      <c r="C277" s="239"/>
      <c r="D277" s="239"/>
      <c r="E277" s="239"/>
      <c r="F277" s="263"/>
      <c r="G277" s="263"/>
      <c r="H277" s="239"/>
      <c r="I277" s="239"/>
      <c r="J277" s="242"/>
      <c r="K277" s="347"/>
      <c r="L277" s="341"/>
      <c r="M277" s="248"/>
      <c r="N277" s="251"/>
      <c r="O277" s="350"/>
      <c r="P277" s="233"/>
      <c r="Q277" s="233"/>
      <c r="R277" s="236"/>
      <c r="S277" s="236"/>
      <c r="T277" s="219"/>
      <c r="U277" s="219"/>
      <c r="V277" s="219"/>
      <c r="W277" s="219"/>
      <c r="X277" s="101" t="s">
        <v>450</v>
      </c>
      <c r="Y277" s="101" t="s">
        <v>64</v>
      </c>
      <c r="Z277" s="224"/>
      <c r="AA277" s="24">
        <v>9.74</v>
      </c>
      <c r="AB277" s="24">
        <v>30</v>
      </c>
      <c r="AD277" s="24"/>
      <c r="AE277" s="24">
        <v>8.0000000000000002E-3</v>
      </c>
      <c r="AF277" s="24"/>
      <c r="AG277" s="24"/>
      <c r="AH277" s="24"/>
      <c r="AI277" s="24"/>
      <c r="AJ277" s="24"/>
      <c r="AL277" s="24"/>
      <c r="AM277" s="24"/>
      <c r="AQ277" s="227"/>
      <c r="AR277" s="182"/>
      <c r="AS277" s="182"/>
      <c r="AT277" s="182"/>
      <c r="AU277" s="182"/>
      <c r="AV277" s="182"/>
      <c r="AW277" s="182"/>
      <c r="AX277" s="182"/>
      <c r="AY277" s="182"/>
      <c r="AZ277" s="182"/>
      <c r="BA277" s="182"/>
      <c r="BB277" s="182"/>
      <c r="BC277" s="182"/>
      <c r="BD277" s="182"/>
      <c r="BE277" s="182"/>
      <c r="BF277" s="182"/>
      <c r="BG277" s="182"/>
      <c r="BH277" s="182"/>
      <c r="BI277" s="182"/>
      <c r="BJ277" s="182"/>
      <c r="BK277" s="182"/>
      <c r="BL277" s="182"/>
      <c r="BM277" s="182"/>
      <c r="BN277" s="182"/>
      <c r="BO277" s="182"/>
      <c r="BP277" s="182"/>
      <c r="BQ277" s="182"/>
      <c r="BR277" s="182"/>
      <c r="BS277" s="182"/>
      <c r="BT277" s="182"/>
      <c r="BU277" s="182"/>
      <c r="BV277" s="182"/>
      <c r="BW277" s="182"/>
      <c r="BX277" s="182"/>
      <c r="BY277" s="182"/>
      <c r="BZ277" s="182"/>
      <c r="CA277" s="182"/>
      <c r="CB277" s="182"/>
      <c r="CC277" s="182"/>
      <c r="CD277" s="182"/>
      <c r="CE277" s="182"/>
      <c r="CF277" s="182"/>
      <c r="CG277" s="182"/>
      <c r="CH277" s="182"/>
      <c r="CI277" s="182"/>
      <c r="CJ277" s="182"/>
      <c r="CK277" s="182"/>
      <c r="CL277" s="182"/>
      <c r="CM277" s="182"/>
      <c r="CN277" s="182"/>
      <c r="CO277" s="182"/>
      <c r="CP277" s="182"/>
      <c r="CQ277" s="182"/>
      <c r="CR277" s="182"/>
      <c r="CS277" s="182"/>
      <c r="CT277" s="182"/>
      <c r="CU277" s="182"/>
      <c r="CV277" s="182"/>
      <c r="CW277" s="182"/>
      <c r="CX277" s="182"/>
      <c r="CY277" s="182"/>
      <c r="CZ277" s="182"/>
      <c r="DA277" s="182"/>
      <c r="DB277" s="182"/>
      <c r="DC277" s="182"/>
      <c r="DD277" s="182"/>
      <c r="DE277" s="182"/>
      <c r="DF277" s="182"/>
      <c r="DG277" s="182"/>
      <c r="DH277" s="182"/>
      <c r="DI277" s="182"/>
      <c r="DJ277" s="182"/>
      <c r="DK277" s="182"/>
      <c r="DL277" s="182"/>
      <c r="DM277" s="182"/>
      <c r="DN277" s="182"/>
    </row>
    <row r="278" spans="1:118" ht="24" customHeight="1" x14ac:dyDescent="0.25">
      <c r="A278" s="260"/>
      <c r="B278" s="331"/>
      <c r="C278" s="239"/>
      <c r="D278" s="239"/>
      <c r="E278" s="239"/>
      <c r="F278" s="263"/>
      <c r="G278" s="263"/>
      <c r="H278" s="239"/>
      <c r="I278" s="239"/>
      <c r="J278" s="242"/>
      <c r="K278" s="347"/>
      <c r="L278" s="341"/>
      <c r="M278" s="248"/>
      <c r="N278" s="251"/>
      <c r="O278" s="350"/>
      <c r="P278" s="233"/>
      <c r="Q278" s="233"/>
      <c r="R278" s="236"/>
      <c r="S278" s="236"/>
      <c r="T278" s="219"/>
      <c r="U278" s="219"/>
      <c r="V278" s="219"/>
      <c r="W278" s="219"/>
      <c r="X278" s="101" t="s">
        <v>451</v>
      </c>
      <c r="Y278" s="101" t="s">
        <v>64</v>
      </c>
      <c r="Z278" s="224"/>
      <c r="AA278" s="24">
        <v>9.74</v>
      </c>
      <c r="AB278" s="24">
        <v>32</v>
      </c>
      <c r="AD278" s="24"/>
      <c r="AE278" s="24">
        <v>6.0000000000000001E-3</v>
      </c>
      <c r="AF278" s="24"/>
      <c r="AG278" s="24"/>
      <c r="AH278" s="24"/>
      <c r="AI278" s="24"/>
      <c r="AJ278" s="24"/>
      <c r="AL278" s="24"/>
      <c r="AM278" s="24"/>
      <c r="AQ278" s="227"/>
      <c r="AR278" s="182"/>
      <c r="AS278" s="182"/>
      <c r="AT278" s="182"/>
      <c r="AU278" s="182"/>
      <c r="AV278" s="182"/>
      <c r="AW278" s="182"/>
      <c r="AX278" s="182"/>
      <c r="AY278" s="182"/>
      <c r="AZ278" s="182"/>
      <c r="BA278" s="182"/>
      <c r="BB278" s="182"/>
      <c r="BC278" s="182"/>
      <c r="BD278" s="182"/>
      <c r="BE278" s="182"/>
      <c r="BF278" s="182"/>
      <c r="BG278" s="182"/>
      <c r="BH278" s="182"/>
      <c r="BI278" s="182"/>
      <c r="BJ278" s="182"/>
      <c r="BK278" s="182"/>
      <c r="BL278" s="182"/>
      <c r="BM278" s="182"/>
      <c r="BN278" s="182"/>
      <c r="BO278" s="182"/>
      <c r="BP278" s="182"/>
      <c r="BQ278" s="182"/>
      <c r="BR278" s="182"/>
      <c r="BS278" s="182"/>
      <c r="BT278" s="182"/>
      <c r="BU278" s="182"/>
      <c r="BV278" s="182"/>
      <c r="BW278" s="182"/>
      <c r="BX278" s="182"/>
      <c r="BY278" s="182"/>
      <c r="BZ278" s="182"/>
      <c r="CA278" s="182"/>
      <c r="CB278" s="182"/>
      <c r="CC278" s="182"/>
      <c r="CD278" s="182"/>
      <c r="CE278" s="182"/>
      <c r="CF278" s="182"/>
      <c r="CG278" s="182"/>
      <c r="CH278" s="182"/>
      <c r="CI278" s="182"/>
      <c r="CJ278" s="182"/>
      <c r="CK278" s="182"/>
      <c r="CL278" s="182"/>
      <c r="CM278" s="182"/>
      <c r="CN278" s="182"/>
      <c r="CO278" s="182"/>
      <c r="CP278" s="182"/>
      <c r="CQ278" s="182"/>
      <c r="CR278" s="182"/>
      <c r="CS278" s="182"/>
      <c r="CT278" s="182"/>
      <c r="CU278" s="182"/>
      <c r="CV278" s="182"/>
      <c r="CW278" s="182"/>
      <c r="CX278" s="182"/>
      <c r="CY278" s="182"/>
      <c r="CZ278" s="182"/>
      <c r="DA278" s="182"/>
      <c r="DB278" s="182"/>
      <c r="DC278" s="182"/>
      <c r="DD278" s="182"/>
      <c r="DE278" s="182"/>
      <c r="DF278" s="182"/>
      <c r="DG278" s="182"/>
      <c r="DH278" s="182"/>
      <c r="DI278" s="182"/>
      <c r="DJ278" s="182"/>
      <c r="DK278" s="182"/>
      <c r="DL278" s="182"/>
      <c r="DM278" s="182"/>
      <c r="DN278" s="182"/>
    </row>
    <row r="279" spans="1:118" ht="24" customHeight="1" x14ac:dyDescent="0.25">
      <c r="A279" s="260"/>
      <c r="B279" s="331"/>
      <c r="C279" s="239"/>
      <c r="D279" s="239"/>
      <c r="E279" s="239"/>
      <c r="F279" s="263"/>
      <c r="G279" s="263"/>
      <c r="H279" s="239"/>
      <c r="I279" s="239"/>
      <c r="J279" s="242"/>
      <c r="K279" s="347"/>
      <c r="L279" s="341"/>
      <c r="M279" s="248"/>
      <c r="N279" s="251"/>
      <c r="O279" s="350"/>
      <c r="P279" s="233"/>
      <c r="Q279" s="233"/>
      <c r="R279" s="236"/>
      <c r="S279" s="236"/>
      <c r="T279" s="219"/>
      <c r="U279" s="219"/>
      <c r="V279" s="219"/>
      <c r="W279" s="219"/>
      <c r="X279" s="101" t="s">
        <v>452</v>
      </c>
      <c r="Y279" s="101" t="s">
        <v>64</v>
      </c>
      <c r="Z279" s="224"/>
      <c r="AA279" s="24">
        <v>9.74</v>
      </c>
      <c r="AB279" s="24">
        <v>30</v>
      </c>
      <c r="AD279" s="24"/>
      <c r="AE279" s="24">
        <v>8.0000000000000002E-3</v>
      </c>
      <c r="AF279" s="24"/>
      <c r="AG279" s="24"/>
      <c r="AH279" s="24"/>
      <c r="AI279" s="24"/>
      <c r="AJ279" s="24"/>
      <c r="AL279" s="24"/>
      <c r="AM279" s="24"/>
      <c r="AQ279" s="227"/>
      <c r="AR279" s="182"/>
      <c r="AS279" s="182"/>
      <c r="AT279" s="182"/>
      <c r="AU279" s="182"/>
      <c r="AV279" s="182"/>
      <c r="AW279" s="182"/>
      <c r="AX279" s="182"/>
      <c r="AY279" s="182"/>
      <c r="AZ279" s="182"/>
      <c r="BA279" s="182"/>
      <c r="BB279" s="182"/>
      <c r="BC279" s="182"/>
      <c r="BD279" s="182"/>
      <c r="BE279" s="182"/>
      <c r="BF279" s="182"/>
      <c r="BG279" s="182"/>
      <c r="BH279" s="182"/>
      <c r="BI279" s="182"/>
      <c r="BJ279" s="182"/>
      <c r="BK279" s="182"/>
      <c r="BL279" s="182"/>
      <c r="BM279" s="182"/>
      <c r="BN279" s="182"/>
      <c r="BO279" s="182"/>
      <c r="BP279" s="182"/>
      <c r="BQ279" s="182"/>
      <c r="BR279" s="182"/>
      <c r="BS279" s="182"/>
      <c r="BT279" s="182"/>
      <c r="BU279" s="182"/>
      <c r="BV279" s="182"/>
      <c r="BW279" s="182"/>
      <c r="BX279" s="182"/>
      <c r="BY279" s="182"/>
      <c r="BZ279" s="182"/>
      <c r="CA279" s="182"/>
      <c r="CB279" s="182"/>
      <c r="CC279" s="182"/>
      <c r="CD279" s="182"/>
      <c r="CE279" s="182"/>
      <c r="CF279" s="182"/>
      <c r="CG279" s="182"/>
      <c r="CH279" s="182"/>
      <c r="CI279" s="182"/>
      <c r="CJ279" s="182"/>
      <c r="CK279" s="182"/>
      <c r="CL279" s="182"/>
      <c r="CM279" s="182"/>
      <c r="CN279" s="182"/>
      <c r="CO279" s="182"/>
      <c r="CP279" s="182"/>
      <c r="CQ279" s="182"/>
      <c r="CR279" s="182"/>
      <c r="CS279" s="182"/>
      <c r="CT279" s="182"/>
      <c r="CU279" s="182"/>
      <c r="CV279" s="182"/>
      <c r="CW279" s="182"/>
      <c r="CX279" s="182"/>
      <c r="CY279" s="182"/>
      <c r="CZ279" s="182"/>
      <c r="DA279" s="182"/>
      <c r="DB279" s="182"/>
      <c r="DC279" s="182"/>
      <c r="DD279" s="182"/>
      <c r="DE279" s="182"/>
      <c r="DF279" s="182"/>
      <c r="DG279" s="182"/>
      <c r="DH279" s="182"/>
      <c r="DI279" s="182"/>
      <c r="DJ279" s="182"/>
      <c r="DK279" s="182"/>
      <c r="DL279" s="182"/>
      <c r="DM279" s="182"/>
      <c r="DN279" s="182"/>
    </row>
    <row r="280" spans="1:118" s="35" customFormat="1" ht="24" customHeight="1" thickBot="1" x14ac:dyDescent="0.3">
      <c r="A280" s="261"/>
      <c r="B280" s="332"/>
      <c r="C280" s="240"/>
      <c r="D280" s="240"/>
      <c r="E280" s="240"/>
      <c r="F280" s="264"/>
      <c r="G280" s="264"/>
      <c r="H280" s="240"/>
      <c r="I280" s="240"/>
      <c r="J280" s="243"/>
      <c r="K280" s="348"/>
      <c r="L280" s="342"/>
      <c r="M280" s="249"/>
      <c r="N280" s="252"/>
      <c r="O280" s="351"/>
      <c r="P280" s="234"/>
      <c r="Q280" s="234"/>
      <c r="R280" s="237"/>
      <c r="S280" s="237"/>
      <c r="T280" s="220"/>
      <c r="U280" s="220"/>
      <c r="V280" s="220"/>
      <c r="W280" s="220"/>
      <c r="X280" s="125" t="s">
        <v>453</v>
      </c>
      <c r="Y280" s="125" t="s">
        <v>46</v>
      </c>
      <c r="Z280" s="225"/>
      <c r="AA280" s="34">
        <v>10.210000000000001</v>
      </c>
      <c r="AB280" s="34"/>
      <c r="AC280" s="34"/>
      <c r="AD280" s="34"/>
      <c r="AE280" s="34">
        <v>2E-3</v>
      </c>
      <c r="AF280" s="34"/>
      <c r="AG280" s="34"/>
      <c r="AH280" s="34"/>
      <c r="AI280" s="34"/>
      <c r="AJ280" s="34"/>
      <c r="AK280" s="34"/>
      <c r="AL280" s="34"/>
      <c r="AM280" s="34"/>
      <c r="AN280" s="34"/>
      <c r="AO280" s="34"/>
      <c r="AP280" s="34"/>
      <c r="AQ280" s="228"/>
      <c r="AR280" s="183"/>
      <c r="AS280" s="183"/>
      <c r="AT280" s="183"/>
      <c r="AU280" s="183"/>
      <c r="AV280" s="183"/>
      <c r="AW280" s="183"/>
      <c r="AX280" s="183"/>
      <c r="AY280" s="183"/>
      <c r="AZ280" s="183"/>
      <c r="BA280" s="183"/>
      <c r="BB280" s="183"/>
      <c r="BC280" s="183"/>
      <c r="BD280" s="183"/>
      <c r="BE280" s="183"/>
      <c r="BF280" s="183"/>
      <c r="BG280" s="183"/>
      <c r="BH280" s="183"/>
      <c r="BI280" s="183"/>
      <c r="BJ280" s="183"/>
      <c r="BK280" s="183"/>
      <c r="BL280" s="183"/>
      <c r="BM280" s="183"/>
      <c r="BN280" s="183"/>
      <c r="BO280" s="183"/>
      <c r="BP280" s="183"/>
      <c r="BQ280" s="183"/>
      <c r="BR280" s="183"/>
      <c r="BS280" s="183"/>
      <c r="BT280" s="183"/>
      <c r="BU280" s="183"/>
      <c r="BV280" s="183"/>
      <c r="BW280" s="183"/>
      <c r="BX280" s="183"/>
      <c r="BY280" s="183"/>
      <c r="BZ280" s="183"/>
      <c r="CA280" s="183"/>
      <c r="CB280" s="183"/>
      <c r="CC280" s="183"/>
      <c r="CD280" s="183"/>
      <c r="CE280" s="183"/>
      <c r="CF280" s="183"/>
      <c r="CG280" s="183"/>
      <c r="CH280" s="183"/>
      <c r="CI280" s="183"/>
      <c r="CJ280" s="183"/>
      <c r="CK280" s="183"/>
      <c r="CL280" s="183"/>
      <c r="CM280" s="183"/>
      <c r="CN280" s="183"/>
      <c r="CO280" s="183"/>
      <c r="CP280" s="183"/>
      <c r="CQ280" s="183"/>
      <c r="CR280" s="183"/>
      <c r="CS280" s="183"/>
      <c r="CT280" s="183"/>
      <c r="CU280" s="183"/>
      <c r="CV280" s="183"/>
      <c r="CW280" s="183"/>
      <c r="CX280" s="183"/>
      <c r="CY280" s="183"/>
      <c r="CZ280" s="183"/>
      <c r="DA280" s="183"/>
      <c r="DB280" s="183"/>
      <c r="DC280" s="183"/>
      <c r="DD280" s="183"/>
      <c r="DE280" s="183"/>
      <c r="DF280" s="183"/>
      <c r="DG280" s="183"/>
      <c r="DH280" s="183"/>
      <c r="DI280" s="183"/>
      <c r="DJ280" s="183"/>
      <c r="DK280" s="183"/>
      <c r="DL280" s="183"/>
      <c r="DM280" s="183"/>
      <c r="DN280" s="183"/>
    </row>
    <row r="281" spans="1:118" s="20" customFormat="1" ht="24" customHeight="1" x14ac:dyDescent="0.25">
      <c r="A281" s="259">
        <v>85</v>
      </c>
      <c r="B281" s="330" t="s">
        <v>445</v>
      </c>
      <c r="C281" s="238" t="s">
        <v>446</v>
      </c>
      <c r="D281" s="265"/>
      <c r="E281" s="265"/>
      <c r="F281" s="262" t="s">
        <v>447</v>
      </c>
      <c r="G281" s="262" t="s">
        <v>45</v>
      </c>
      <c r="H281" s="238" t="s">
        <v>454</v>
      </c>
      <c r="I281" s="238" t="s">
        <v>64</v>
      </c>
      <c r="J281" s="241"/>
      <c r="K281" s="346">
        <v>4461</v>
      </c>
      <c r="L281" s="340">
        <v>97.6</v>
      </c>
      <c r="M281" s="247">
        <v>5672.97</v>
      </c>
      <c r="N281" s="250" t="s">
        <v>96</v>
      </c>
      <c r="O281" s="349">
        <v>2.6</v>
      </c>
      <c r="P281" s="232"/>
      <c r="Q281" s="232"/>
      <c r="R281" s="235">
        <v>11.58</v>
      </c>
      <c r="S281" s="235">
        <f>R281/O281</f>
        <v>4.453846153846154</v>
      </c>
      <c r="T281" s="218">
        <v>21000000</v>
      </c>
      <c r="U281" s="218">
        <f>V281*10^-12</f>
        <v>2.2431756944794521</v>
      </c>
      <c r="V281" s="218">
        <v>2243175694479.4521</v>
      </c>
      <c r="W281" s="218">
        <f>T281*U281</f>
        <v>47106689.584068492</v>
      </c>
      <c r="X281" s="122" t="s">
        <v>449</v>
      </c>
      <c r="Y281" s="122" t="s">
        <v>64</v>
      </c>
      <c r="Z281" s="223">
        <v>1.22</v>
      </c>
      <c r="AA281" s="19">
        <v>18.850000000000001</v>
      </c>
      <c r="AB281" s="19">
        <v>34</v>
      </c>
      <c r="AC281" s="19"/>
      <c r="AD281" s="19"/>
      <c r="AE281" s="19">
        <v>4.0000000000000001E-3</v>
      </c>
      <c r="AF281" s="19"/>
      <c r="AG281" s="19"/>
      <c r="AH281" s="19"/>
      <c r="AI281" s="19"/>
      <c r="AJ281" s="19"/>
      <c r="AK281" s="19"/>
      <c r="AL281" s="19" t="s">
        <v>50</v>
      </c>
      <c r="AM281" s="19"/>
      <c r="AN281" s="19"/>
      <c r="AO281" s="19"/>
      <c r="AP281" s="19"/>
      <c r="AQ281" s="226"/>
      <c r="AR281" s="184"/>
      <c r="AS281" s="184"/>
      <c r="AT281" s="184"/>
      <c r="AU281" s="184"/>
      <c r="AV281" s="184"/>
      <c r="AW281" s="184"/>
      <c r="AX281" s="184"/>
      <c r="AY281" s="184"/>
      <c r="AZ281" s="184"/>
      <c r="BA281" s="184"/>
      <c r="BB281" s="184"/>
      <c r="BC281" s="184"/>
      <c r="BD281" s="184"/>
      <c r="BE281" s="184"/>
      <c r="BF281" s="184"/>
      <c r="BG281" s="184"/>
      <c r="BH281" s="184"/>
      <c r="BI281" s="184"/>
      <c r="BJ281" s="184"/>
      <c r="BK281" s="184"/>
      <c r="BL281" s="184"/>
      <c r="BM281" s="184"/>
      <c r="BN281" s="184"/>
      <c r="BO281" s="184"/>
      <c r="BP281" s="184"/>
      <c r="BQ281" s="184"/>
      <c r="BR281" s="184"/>
      <c r="BS281" s="184"/>
      <c r="BT281" s="184"/>
      <c r="BU281" s="184"/>
      <c r="BV281" s="184"/>
      <c r="BW281" s="184"/>
      <c r="BX281" s="184"/>
      <c r="BY281" s="184"/>
      <c r="BZ281" s="184"/>
      <c r="CA281" s="184"/>
      <c r="CB281" s="184"/>
      <c r="CC281" s="184"/>
      <c r="CD281" s="184"/>
      <c r="CE281" s="184"/>
      <c r="CF281" s="184"/>
      <c r="CG281" s="184"/>
      <c r="CH281" s="184"/>
      <c r="CI281" s="184"/>
      <c r="CJ281" s="184"/>
      <c r="CK281" s="184"/>
      <c r="CL281" s="184"/>
      <c r="CM281" s="184"/>
      <c r="CN281" s="184"/>
      <c r="CO281" s="184"/>
      <c r="CP281" s="184"/>
      <c r="CQ281" s="184"/>
      <c r="CR281" s="184"/>
      <c r="CS281" s="184"/>
      <c r="CT281" s="184"/>
      <c r="CU281" s="184"/>
      <c r="CV281" s="184"/>
      <c r="CW281" s="184"/>
      <c r="CX281" s="184"/>
      <c r="CY281" s="184"/>
      <c r="CZ281" s="184"/>
      <c r="DA281" s="184"/>
      <c r="DB281" s="184"/>
      <c r="DC281" s="184"/>
      <c r="DD281" s="184"/>
      <c r="DE281" s="184"/>
      <c r="DF281" s="184"/>
      <c r="DG281" s="184"/>
      <c r="DH281" s="184"/>
      <c r="DI281" s="184"/>
      <c r="DJ281" s="184"/>
      <c r="DK281" s="184"/>
      <c r="DL281" s="184"/>
      <c r="DM281" s="184"/>
      <c r="DN281" s="184"/>
    </row>
    <row r="282" spans="1:118" ht="24" customHeight="1" x14ac:dyDescent="0.25">
      <c r="A282" s="260"/>
      <c r="B282" s="331"/>
      <c r="C282" s="239"/>
      <c r="D282" s="239"/>
      <c r="E282" s="239"/>
      <c r="F282" s="263"/>
      <c r="G282" s="263"/>
      <c r="H282" s="239"/>
      <c r="I282" s="239"/>
      <c r="J282" s="242"/>
      <c r="K282" s="347"/>
      <c r="L282" s="341"/>
      <c r="M282" s="248"/>
      <c r="N282" s="251"/>
      <c r="O282" s="350"/>
      <c r="P282" s="233"/>
      <c r="Q282" s="233"/>
      <c r="R282" s="236"/>
      <c r="S282" s="236"/>
      <c r="T282" s="219"/>
      <c r="U282" s="219"/>
      <c r="V282" s="219"/>
      <c r="W282" s="219"/>
      <c r="X282" s="101" t="s">
        <v>450</v>
      </c>
      <c r="Y282" s="101" t="s">
        <v>64</v>
      </c>
      <c r="Z282" s="224"/>
      <c r="AA282" s="24">
        <v>9.74</v>
      </c>
      <c r="AB282" s="24">
        <v>30</v>
      </c>
      <c r="AD282" s="24"/>
      <c r="AE282" s="24">
        <v>8.0000000000000002E-3</v>
      </c>
      <c r="AF282" s="24"/>
      <c r="AG282" s="24"/>
      <c r="AH282" s="24"/>
      <c r="AI282" s="24"/>
      <c r="AJ282" s="24"/>
      <c r="AL282" s="24"/>
      <c r="AM282" s="24"/>
      <c r="AQ282" s="227"/>
      <c r="AR282" s="182"/>
      <c r="AS282" s="182"/>
      <c r="AT282" s="182"/>
      <c r="AU282" s="182"/>
      <c r="AV282" s="182"/>
      <c r="AW282" s="182"/>
      <c r="AX282" s="182"/>
      <c r="AY282" s="182"/>
      <c r="AZ282" s="182"/>
      <c r="BA282" s="182"/>
      <c r="BB282" s="182"/>
      <c r="BC282" s="182"/>
      <c r="BD282" s="182"/>
      <c r="BE282" s="182"/>
      <c r="BF282" s="182"/>
      <c r="BG282" s="182"/>
      <c r="BH282" s="182"/>
      <c r="BI282" s="182"/>
      <c r="BJ282" s="182"/>
      <c r="BK282" s="182"/>
      <c r="BL282" s="182"/>
      <c r="BM282" s="182"/>
      <c r="BN282" s="182"/>
      <c r="BO282" s="182"/>
      <c r="BP282" s="182"/>
      <c r="BQ282" s="182"/>
      <c r="BR282" s="182"/>
      <c r="BS282" s="182"/>
      <c r="BT282" s="182"/>
      <c r="BU282" s="182"/>
      <c r="BV282" s="182"/>
      <c r="BW282" s="182"/>
      <c r="BX282" s="182"/>
      <c r="BY282" s="182"/>
      <c r="BZ282" s="182"/>
      <c r="CA282" s="182"/>
      <c r="CB282" s="182"/>
      <c r="CC282" s="182"/>
      <c r="CD282" s="182"/>
      <c r="CE282" s="182"/>
      <c r="CF282" s="182"/>
      <c r="CG282" s="182"/>
      <c r="CH282" s="182"/>
      <c r="CI282" s="182"/>
      <c r="CJ282" s="182"/>
      <c r="CK282" s="182"/>
      <c r="CL282" s="182"/>
      <c r="CM282" s="182"/>
      <c r="CN282" s="182"/>
      <c r="CO282" s="182"/>
      <c r="CP282" s="182"/>
      <c r="CQ282" s="182"/>
      <c r="CR282" s="182"/>
      <c r="CS282" s="182"/>
      <c r="CT282" s="182"/>
      <c r="CU282" s="182"/>
      <c r="CV282" s="182"/>
      <c r="CW282" s="182"/>
      <c r="CX282" s="182"/>
      <c r="CY282" s="182"/>
      <c r="CZ282" s="182"/>
      <c r="DA282" s="182"/>
      <c r="DB282" s="182"/>
      <c r="DC282" s="182"/>
      <c r="DD282" s="182"/>
      <c r="DE282" s="182"/>
      <c r="DF282" s="182"/>
      <c r="DG282" s="182"/>
      <c r="DH282" s="182"/>
      <c r="DI282" s="182"/>
      <c r="DJ282" s="182"/>
      <c r="DK282" s="182"/>
      <c r="DL282" s="182"/>
      <c r="DM282" s="182"/>
      <c r="DN282" s="182"/>
    </row>
    <row r="283" spans="1:118" ht="24" customHeight="1" x14ac:dyDescent="0.25">
      <c r="A283" s="260"/>
      <c r="B283" s="331"/>
      <c r="C283" s="239"/>
      <c r="D283" s="239"/>
      <c r="E283" s="239"/>
      <c r="F283" s="263"/>
      <c r="G283" s="263"/>
      <c r="H283" s="239"/>
      <c r="I283" s="239"/>
      <c r="J283" s="242"/>
      <c r="K283" s="347"/>
      <c r="L283" s="341"/>
      <c r="M283" s="248"/>
      <c r="N283" s="251"/>
      <c r="O283" s="350"/>
      <c r="P283" s="233"/>
      <c r="Q283" s="233"/>
      <c r="R283" s="236"/>
      <c r="S283" s="236"/>
      <c r="T283" s="219"/>
      <c r="U283" s="219"/>
      <c r="V283" s="219"/>
      <c r="W283" s="219"/>
      <c r="X283" s="101" t="s">
        <v>451</v>
      </c>
      <c r="Y283" s="101" t="s">
        <v>64</v>
      </c>
      <c r="Z283" s="224"/>
      <c r="AA283" s="24">
        <v>9.74</v>
      </c>
      <c r="AB283" s="24">
        <v>32</v>
      </c>
      <c r="AD283" s="24"/>
      <c r="AE283" s="24">
        <v>6.0000000000000001E-3</v>
      </c>
      <c r="AF283" s="24"/>
      <c r="AG283" s="24"/>
      <c r="AH283" s="24"/>
      <c r="AI283" s="24"/>
      <c r="AJ283" s="24"/>
      <c r="AL283" s="24"/>
      <c r="AM283" s="24"/>
      <c r="AQ283" s="227"/>
      <c r="AR283" s="182"/>
      <c r="AS283" s="182"/>
      <c r="AT283" s="182"/>
      <c r="AU283" s="182"/>
      <c r="AV283" s="182"/>
      <c r="AW283" s="182"/>
      <c r="AX283" s="182"/>
      <c r="AY283" s="182"/>
      <c r="AZ283" s="182"/>
      <c r="BA283" s="182"/>
      <c r="BB283" s="182"/>
      <c r="BC283" s="182"/>
      <c r="BD283" s="182"/>
      <c r="BE283" s="182"/>
      <c r="BF283" s="182"/>
      <c r="BG283" s="182"/>
      <c r="BH283" s="182"/>
      <c r="BI283" s="182"/>
      <c r="BJ283" s="182"/>
      <c r="BK283" s="182"/>
      <c r="BL283" s="182"/>
      <c r="BM283" s="182"/>
      <c r="BN283" s="182"/>
      <c r="BO283" s="182"/>
      <c r="BP283" s="182"/>
      <c r="BQ283" s="182"/>
      <c r="BR283" s="182"/>
      <c r="BS283" s="182"/>
      <c r="BT283" s="182"/>
      <c r="BU283" s="182"/>
      <c r="BV283" s="182"/>
      <c r="BW283" s="182"/>
      <c r="BX283" s="182"/>
      <c r="BY283" s="182"/>
      <c r="BZ283" s="182"/>
      <c r="CA283" s="182"/>
      <c r="CB283" s="182"/>
      <c r="CC283" s="182"/>
      <c r="CD283" s="182"/>
      <c r="CE283" s="182"/>
      <c r="CF283" s="182"/>
      <c r="CG283" s="182"/>
      <c r="CH283" s="182"/>
      <c r="CI283" s="182"/>
      <c r="CJ283" s="182"/>
      <c r="CK283" s="182"/>
      <c r="CL283" s="182"/>
      <c r="CM283" s="182"/>
      <c r="CN283" s="182"/>
      <c r="CO283" s="182"/>
      <c r="CP283" s="182"/>
      <c r="CQ283" s="182"/>
      <c r="CR283" s="182"/>
      <c r="CS283" s="182"/>
      <c r="CT283" s="182"/>
      <c r="CU283" s="182"/>
      <c r="CV283" s="182"/>
      <c r="CW283" s="182"/>
      <c r="CX283" s="182"/>
      <c r="CY283" s="182"/>
      <c r="CZ283" s="182"/>
      <c r="DA283" s="182"/>
      <c r="DB283" s="182"/>
      <c r="DC283" s="182"/>
      <c r="DD283" s="182"/>
      <c r="DE283" s="182"/>
      <c r="DF283" s="182"/>
      <c r="DG283" s="182"/>
      <c r="DH283" s="182"/>
      <c r="DI283" s="182"/>
      <c r="DJ283" s="182"/>
      <c r="DK283" s="182"/>
      <c r="DL283" s="182"/>
      <c r="DM283" s="182"/>
      <c r="DN283" s="182"/>
    </row>
    <row r="284" spans="1:118" ht="24" customHeight="1" x14ac:dyDescent="0.25">
      <c r="A284" s="260"/>
      <c r="B284" s="331"/>
      <c r="C284" s="239"/>
      <c r="D284" s="239"/>
      <c r="E284" s="239"/>
      <c r="F284" s="263"/>
      <c r="G284" s="263"/>
      <c r="H284" s="239"/>
      <c r="I284" s="239"/>
      <c r="J284" s="242"/>
      <c r="K284" s="347"/>
      <c r="L284" s="341"/>
      <c r="M284" s="248"/>
      <c r="N284" s="251"/>
      <c r="O284" s="350"/>
      <c r="P284" s="233"/>
      <c r="Q284" s="233"/>
      <c r="R284" s="236"/>
      <c r="S284" s="236"/>
      <c r="T284" s="219"/>
      <c r="U284" s="219"/>
      <c r="V284" s="219"/>
      <c r="W284" s="219"/>
      <c r="X284" s="101" t="s">
        <v>452</v>
      </c>
      <c r="Y284" s="101" t="s">
        <v>64</v>
      </c>
      <c r="Z284" s="224"/>
      <c r="AA284" s="24">
        <v>9.74</v>
      </c>
      <c r="AB284" s="24">
        <v>30</v>
      </c>
      <c r="AD284" s="24"/>
      <c r="AE284" s="24">
        <v>8.0000000000000002E-3</v>
      </c>
      <c r="AF284" s="24"/>
      <c r="AG284" s="24"/>
      <c r="AH284" s="24"/>
      <c r="AI284" s="24"/>
      <c r="AJ284" s="24"/>
      <c r="AL284" s="24"/>
      <c r="AM284" s="24"/>
      <c r="AQ284" s="227"/>
      <c r="AR284" s="182"/>
      <c r="AS284" s="182"/>
      <c r="AT284" s="182"/>
      <c r="AU284" s="182"/>
      <c r="AV284" s="182"/>
      <c r="AW284" s="182"/>
      <c r="AX284" s="182"/>
      <c r="AY284" s="182"/>
      <c r="AZ284" s="182"/>
      <c r="BA284" s="182"/>
      <c r="BB284" s="182"/>
      <c r="BC284" s="182"/>
      <c r="BD284" s="182"/>
      <c r="BE284" s="182"/>
      <c r="BF284" s="182"/>
      <c r="BG284" s="182"/>
      <c r="BH284" s="182"/>
      <c r="BI284" s="182"/>
      <c r="BJ284" s="182"/>
      <c r="BK284" s="182"/>
      <c r="BL284" s="182"/>
      <c r="BM284" s="182"/>
      <c r="BN284" s="182"/>
      <c r="BO284" s="182"/>
      <c r="BP284" s="182"/>
      <c r="BQ284" s="182"/>
      <c r="BR284" s="182"/>
      <c r="BS284" s="182"/>
      <c r="BT284" s="182"/>
      <c r="BU284" s="182"/>
      <c r="BV284" s="182"/>
      <c r="BW284" s="182"/>
      <c r="BX284" s="182"/>
      <c r="BY284" s="182"/>
      <c r="BZ284" s="182"/>
      <c r="CA284" s="182"/>
      <c r="CB284" s="182"/>
      <c r="CC284" s="182"/>
      <c r="CD284" s="182"/>
      <c r="CE284" s="182"/>
      <c r="CF284" s="182"/>
      <c r="CG284" s="182"/>
      <c r="CH284" s="182"/>
      <c r="CI284" s="182"/>
      <c r="CJ284" s="182"/>
      <c r="CK284" s="182"/>
      <c r="CL284" s="182"/>
      <c r="CM284" s="182"/>
      <c r="CN284" s="182"/>
      <c r="CO284" s="182"/>
      <c r="CP284" s="182"/>
      <c r="CQ284" s="182"/>
      <c r="CR284" s="182"/>
      <c r="CS284" s="182"/>
      <c r="CT284" s="182"/>
      <c r="CU284" s="182"/>
      <c r="CV284" s="182"/>
      <c r="CW284" s="182"/>
      <c r="CX284" s="182"/>
      <c r="CY284" s="182"/>
      <c r="CZ284" s="182"/>
      <c r="DA284" s="182"/>
      <c r="DB284" s="182"/>
      <c r="DC284" s="182"/>
      <c r="DD284" s="182"/>
      <c r="DE284" s="182"/>
      <c r="DF284" s="182"/>
      <c r="DG284" s="182"/>
      <c r="DH284" s="182"/>
      <c r="DI284" s="182"/>
      <c r="DJ284" s="182"/>
      <c r="DK284" s="182"/>
      <c r="DL284" s="182"/>
      <c r="DM284" s="182"/>
      <c r="DN284" s="182"/>
    </row>
    <row r="285" spans="1:118" s="35" customFormat="1" ht="24" customHeight="1" thickBot="1" x14ac:dyDescent="0.3">
      <c r="A285" s="261"/>
      <c r="B285" s="332"/>
      <c r="C285" s="240"/>
      <c r="D285" s="240"/>
      <c r="E285" s="240"/>
      <c r="F285" s="264"/>
      <c r="G285" s="264"/>
      <c r="H285" s="240"/>
      <c r="I285" s="240"/>
      <c r="J285" s="243"/>
      <c r="K285" s="348"/>
      <c r="L285" s="342"/>
      <c r="M285" s="249"/>
      <c r="N285" s="252"/>
      <c r="O285" s="351"/>
      <c r="P285" s="234"/>
      <c r="Q285" s="234"/>
      <c r="R285" s="237"/>
      <c r="S285" s="237"/>
      <c r="T285" s="220"/>
      <c r="U285" s="220"/>
      <c r="V285" s="220"/>
      <c r="W285" s="220"/>
      <c r="X285" s="125" t="s">
        <v>453</v>
      </c>
      <c r="Y285" s="125" t="s">
        <v>46</v>
      </c>
      <c r="Z285" s="225"/>
      <c r="AA285" s="34">
        <v>10.210000000000001</v>
      </c>
      <c r="AB285" s="34"/>
      <c r="AC285" s="34"/>
      <c r="AD285" s="34"/>
      <c r="AE285" s="34">
        <v>2E-3</v>
      </c>
      <c r="AF285" s="34"/>
      <c r="AG285" s="34"/>
      <c r="AH285" s="34"/>
      <c r="AI285" s="34"/>
      <c r="AJ285" s="34"/>
      <c r="AK285" s="34"/>
      <c r="AL285" s="34"/>
      <c r="AM285" s="34"/>
      <c r="AN285" s="34"/>
      <c r="AO285" s="34"/>
      <c r="AP285" s="34"/>
      <c r="AQ285" s="228"/>
      <c r="AR285" s="183"/>
      <c r="AS285" s="183"/>
      <c r="AT285" s="183"/>
      <c r="AU285" s="183"/>
      <c r="AV285" s="183"/>
      <c r="AW285" s="183"/>
      <c r="AX285" s="183"/>
      <c r="AY285" s="183"/>
      <c r="AZ285" s="183"/>
      <c r="BA285" s="183"/>
      <c r="BB285" s="183"/>
      <c r="BC285" s="183"/>
      <c r="BD285" s="183"/>
      <c r="BE285" s="183"/>
      <c r="BF285" s="183"/>
      <c r="BG285" s="183"/>
      <c r="BH285" s="183"/>
      <c r="BI285" s="183"/>
      <c r="BJ285" s="183"/>
      <c r="BK285" s="183"/>
      <c r="BL285" s="183"/>
      <c r="BM285" s="183"/>
      <c r="BN285" s="183"/>
      <c r="BO285" s="183"/>
      <c r="BP285" s="183"/>
      <c r="BQ285" s="183"/>
      <c r="BR285" s="183"/>
      <c r="BS285" s="183"/>
      <c r="BT285" s="183"/>
      <c r="BU285" s="183"/>
      <c r="BV285" s="183"/>
      <c r="BW285" s="183"/>
      <c r="BX285" s="183"/>
      <c r="BY285" s="183"/>
      <c r="BZ285" s="183"/>
      <c r="CA285" s="183"/>
      <c r="CB285" s="183"/>
      <c r="CC285" s="183"/>
      <c r="CD285" s="183"/>
      <c r="CE285" s="183"/>
      <c r="CF285" s="183"/>
      <c r="CG285" s="183"/>
      <c r="CH285" s="183"/>
      <c r="CI285" s="183"/>
      <c r="CJ285" s="183"/>
      <c r="CK285" s="183"/>
      <c r="CL285" s="183"/>
      <c r="CM285" s="183"/>
      <c r="CN285" s="183"/>
      <c r="CO285" s="183"/>
      <c r="CP285" s="183"/>
      <c r="CQ285" s="183"/>
      <c r="CR285" s="183"/>
      <c r="CS285" s="183"/>
      <c r="CT285" s="183"/>
      <c r="CU285" s="183"/>
      <c r="CV285" s="183"/>
      <c r="CW285" s="183"/>
      <c r="CX285" s="183"/>
      <c r="CY285" s="183"/>
      <c r="CZ285" s="183"/>
      <c r="DA285" s="183"/>
      <c r="DB285" s="183"/>
      <c r="DC285" s="183"/>
      <c r="DD285" s="183"/>
      <c r="DE285" s="183"/>
      <c r="DF285" s="183"/>
      <c r="DG285" s="183"/>
      <c r="DH285" s="183"/>
      <c r="DI285" s="183"/>
      <c r="DJ285" s="183"/>
      <c r="DK285" s="183"/>
      <c r="DL285" s="183"/>
      <c r="DM285" s="183"/>
      <c r="DN285" s="183"/>
    </row>
    <row r="286" spans="1:118" s="20" customFormat="1" ht="20.100000000000001" customHeight="1" thickBot="1" x14ac:dyDescent="0.3">
      <c r="A286" s="259">
        <v>86</v>
      </c>
      <c r="B286" s="330" t="s">
        <v>455</v>
      </c>
      <c r="C286" s="265"/>
      <c r="D286" s="265"/>
      <c r="E286" s="265"/>
      <c r="F286" s="262" t="s">
        <v>456</v>
      </c>
      <c r="G286" s="262" t="s">
        <v>45</v>
      </c>
      <c r="H286" s="265"/>
      <c r="I286" s="238" t="s">
        <v>46</v>
      </c>
      <c r="J286" s="241"/>
      <c r="K286" s="244">
        <v>9</v>
      </c>
      <c r="L286" s="340">
        <v>5.4980000000000002</v>
      </c>
      <c r="M286" s="247">
        <v>10.93</v>
      </c>
      <c r="N286" s="320" t="s">
        <v>47</v>
      </c>
      <c r="O286" s="343">
        <v>0.152</v>
      </c>
      <c r="P286" s="232"/>
      <c r="Q286" s="232"/>
      <c r="R286" s="235">
        <v>1.52</v>
      </c>
      <c r="S286" s="235">
        <f>R286/O286</f>
        <v>10</v>
      </c>
      <c r="T286" s="218">
        <v>21000000</v>
      </c>
      <c r="U286" s="218">
        <v>2.6202591757342425E-5</v>
      </c>
      <c r="V286" s="218">
        <f>U286*10^12</f>
        <v>26202591.757342424</v>
      </c>
      <c r="W286" s="218">
        <f>T286*U286</f>
        <v>550.25442690419095</v>
      </c>
      <c r="X286" s="122" t="s">
        <v>457</v>
      </c>
      <c r="Y286" s="122" t="s">
        <v>289</v>
      </c>
      <c r="Z286" s="223">
        <v>0.38</v>
      </c>
      <c r="AA286" s="19" t="s">
        <v>224</v>
      </c>
      <c r="AB286" s="19"/>
      <c r="AC286" s="19"/>
      <c r="AD286" s="19">
        <v>85</v>
      </c>
      <c r="AE286" s="19">
        <v>1.2E-2</v>
      </c>
      <c r="AF286" s="134"/>
      <c r="AG286" s="19">
        <v>320</v>
      </c>
      <c r="AH286" s="19">
        <v>5.2</v>
      </c>
      <c r="AI286" s="134"/>
      <c r="AJ286" s="19"/>
      <c r="AK286" s="19"/>
      <c r="AL286" s="19" t="s">
        <v>430</v>
      </c>
      <c r="AM286" s="134"/>
      <c r="AN286" s="19"/>
      <c r="AO286" s="19"/>
      <c r="AP286" s="19"/>
      <c r="AQ286" s="226"/>
      <c r="AR286" s="184"/>
      <c r="AS286" s="184"/>
      <c r="AT286" s="184"/>
      <c r="AU286" s="184"/>
      <c r="AV286" s="184"/>
      <c r="AW286" s="184"/>
      <c r="AX286" s="184"/>
      <c r="AY286" s="184"/>
      <c r="AZ286" s="184"/>
      <c r="BA286" s="184"/>
      <c r="BB286" s="184"/>
      <c r="BC286" s="184"/>
      <c r="BD286" s="184"/>
      <c r="BE286" s="184"/>
      <c r="BF286" s="184"/>
      <c r="BG286" s="184"/>
      <c r="BH286" s="184"/>
      <c r="BI286" s="184"/>
      <c r="BJ286" s="184"/>
      <c r="BK286" s="184"/>
      <c r="BL286" s="184"/>
      <c r="BM286" s="184"/>
      <c r="BN286" s="184"/>
      <c r="BO286" s="184"/>
      <c r="BP286" s="184"/>
      <c r="BQ286" s="184"/>
      <c r="BR286" s="184"/>
      <c r="BS286" s="184"/>
      <c r="BT286" s="184"/>
      <c r="BU286" s="184"/>
      <c r="BV286" s="184"/>
      <c r="BW286" s="184"/>
      <c r="BX286" s="184"/>
      <c r="BY286" s="184"/>
      <c r="BZ286" s="184"/>
      <c r="CA286" s="184"/>
      <c r="CB286" s="184"/>
      <c r="CC286" s="184"/>
      <c r="CD286" s="184"/>
      <c r="CE286" s="184"/>
      <c r="CF286" s="184"/>
      <c r="CG286" s="184"/>
      <c r="CH286" s="184"/>
      <c r="CI286" s="184"/>
      <c r="CJ286" s="184"/>
      <c r="CK286" s="184"/>
      <c r="CL286" s="184"/>
      <c r="CM286" s="184"/>
      <c r="CN286" s="184"/>
      <c r="CO286" s="184"/>
      <c r="CP286" s="184"/>
      <c r="CQ286" s="184"/>
      <c r="CR286" s="184"/>
      <c r="CS286" s="184"/>
      <c r="CT286" s="184"/>
      <c r="CU286" s="184"/>
      <c r="CV286" s="184"/>
      <c r="CW286" s="184"/>
      <c r="CX286" s="184"/>
      <c r="CY286" s="184"/>
      <c r="CZ286" s="184"/>
      <c r="DA286" s="184"/>
      <c r="DB286" s="184"/>
      <c r="DC286" s="184"/>
      <c r="DD286" s="184"/>
      <c r="DE286" s="184"/>
      <c r="DF286" s="184"/>
      <c r="DG286" s="184"/>
      <c r="DH286" s="184"/>
      <c r="DI286" s="184"/>
      <c r="DJ286" s="184"/>
      <c r="DK286" s="184"/>
      <c r="DL286" s="184"/>
      <c r="DM286" s="184"/>
      <c r="DN286" s="184"/>
    </row>
    <row r="287" spans="1:118" ht="20.100000000000001" customHeight="1" thickBot="1" x14ac:dyDescent="0.3">
      <c r="A287" s="260"/>
      <c r="B287" s="331"/>
      <c r="C287" s="239"/>
      <c r="D287" s="239"/>
      <c r="E287" s="239"/>
      <c r="F287" s="321"/>
      <c r="G287" s="321"/>
      <c r="H287" s="239"/>
      <c r="I287" s="239"/>
      <c r="J287" s="242"/>
      <c r="K287" s="245"/>
      <c r="L287" s="341"/>
      <c r="M287" s="248"/>
      <c r="N287" s="251"/>
      <c r="O287" s="344"/>
      <c r="P287" s="233"/>
      <c r="Q287" s="233"/>
      <c r="R287" s="236"/>
      <c r="S287" s="236"/>
      <c r="T287" s="219"/>
      <c r="U287" s="219"/>
      <c r="V287" s="219"/>
      <c r="W287" s="219"/>
      <c r="X287" s="101" t="s">
        <v>458</v>
      </c>
      <c r="Y287" s="101" t="s">
        <v>289</v>
      </c>
      <c r="Z287" s="224"/>
      <c r="AA287" s="19" t="s">
        <v>224</v>
      </c>
      <c r="AD287" s="24">
        <v>52</v>
      </c>
      <c r="AE287" s="24">
        <v>0.01</v>
      </c>
      <c r="AF287" s="24"/>
      <c r="AG287" s="24">
        <v>500</v>
      </c>
      <c r="AH287" s="24">
        <v>2.5</v>
      </c>
      <c r="AI287" s="24"/>
      <c r="AJ287" s="24"/>
      <c r="AQ287" s="227"/>
      <c r="AR287" s="182"/>
      <c r="AS287" s="182"/>
      <c r="AT287" s="182"/>
      <c r="AU287" s="182"/>
      <c r="AV287" s="182"/>
      <c r="AW287" s="182"/>
      <c r="AX287" s="182"/>
      <c r="AY287" s="182"/>
      <c r="AZ287" s="182"/>
      <c r="BA287" s="182"/>
      <c r="BB287" s="182"/>
      <c r="BC287" s="182"/>
      <c r="BD287" s="182"/>
      <c r="BE287" s="182"/>
      <c r="BF287" s="182"/>
      <c r="BG287" s="182"/>
      <c r="BH287" s="182"/>
      <c r="BI287" s="182"/>
      <c r="BJ287" s="182"/>
      <c r="BK287" s="182"/>
      <c r="BL287" s="182"/>
      <c r="BM287" s="182"/>
      <c r="BN287" s="182"/>
      <c r="BO287" s="182"/>
      <c r="BP287" s="182"/>
      <c r="BQ287" s="182"/>
      <c r="BR287" s="182"/>
      <c r="BS287" s="182"/>
      <c r="BT287" s="182"/>
      <c r="BU287" s="182"/>
      <c r="BV287" s="182"/>
      <c r="BW287" s="182"/>
      <c r="BX287" s="182"/>
      <c r="BY287" s="182"/>
      <c r="BZ287" s="182"/>
      <c r="CA287" s="182"/>
      <c r="CB287" s="182"/>
      <c r="CC287" s="182"/>
      <c r="CD287" s="182"/>
      <c r="CE287" s="182"/>
      <c r="CF287" s="182"/>
      <c r="CG287" s="182"/>
      <c r="CH287" s="182"/>
      <c r="CI287" s="182"/>
      <c r="CJ287" s="182"/>
      <c r="CK287" s="182"/>
      <c r="CL287" s="182"/>
      <c r="CM287" s="182"/>
      <c r="CN287" s="182"/>
      <c r="CO287" s="182"/>
      <c r="CP287" s="182"/>
      <c r="CQ287" s="182"/>
      <c r="CR287" s="182"/>
      <c r="CS287" s="182"/>
      <c r="CT287" s="182"/>
      <c r="CU287" s="182"/>
      <c r="CV287" s="182"/>
      <c r="CW287" s="182"/>
      <c r="CX287" s="182"/>
      <c r="CY287" s="182"/>
      <c r="CZ287" s="182"/>
      <c r="DA287" s="182"/>
      <c r="DB287" s="182"/>
      <c r="DC287" s="182"/>
      <c r="DD287" s="182"/>
      <c r="DE287" s="182"/>
      <c r="DF287" s="182"/>
      <c r="DG287" s="182"/>
      <c r="DH287" s="182"/>
      <c r="DI287" s="182"/>
      <c r="DJ287" s="182"/>
      <c r="DK287" s="182"/>
      <c r="DL287" s="182"/>
      <c r="DM287" s="182"/>
      <c r="DN287" s="182"/>
    </row>
    <row r="288" spans="1:118" ht="20.100000000000001" customHeight="1" thickBot="1" x14ac:dyDescent="0.3">
      <c r="A288" s="260"/>
      <c r="B288" s="331"/>
      <c r="C288" s="239"/>
      <c r="D288" s="239"/>
      <c r="E288" s="239"/>
      <c r="F288" s="321"/>
      <c r="G288" s="321"/>
      <c r="H288" s="239"/>
      <c r="I288" s="239"/>
      <c r="J288" s="242"/>
      <c r="K288" s="245"/>
      <c r="L288" s="341"/>
      <c r="M288" s="248"/>
      <c r="N288" s="251"/>
      <c r="O288" s="344"/>
      <c r="P288" s="233"/>
      <c r="Q288" s="233"/>
      <c r="R288" s="236"/>
      <c r="S288" s="236"/>
      <c r="T288" s="219"/>
      <c r="U288" s="219"/>
      <c r="V288" s="219"/>
      <c r="W288" s="219"/>
      <c r="X288" s="101" t="s">
        <v>293</v>
      </c>
      <c r="Y288" s="101" t="s">
        <v>459</v>
      </c>
      <c r="Z288" s="224"/>
      <c r="AA288" s="19" t="s">
        <v>224</v>
      </c>
      <c r="AD288" s="24">
        <v>52</v>
      </c>
      <c r="AE288" s="24">
        <v>0.01</v>
      </c>
      <c r="AF288" s="24"/>
      <c r="AG288" s="24">
        <v>500</v>
      </c>
      <c r="AH288" s="24">
        <v>2.5</v>
      </c>
      <c r="AI288" s="24"/>
      <c r="AJ288" s="24"/>
      <c r="AQ288" s="227"/>
      <c r="AR288" s="182"/>
      <c r="AS288" s="182"/>
      <c r="AT288" s="182"/>
      <c r="AU288" s="182"/>
      <c r="AV288" s="182"/>
      <c r="AW288" s="182"/>
      <c r="AX288" s="182"/>
      <c r="AY288" s="182"/>
      <c r="AZ288" s="182"/>
      <c r="BA288" s="182"/>
      <c r="BB288" s="182"/>
      <c r="BC288" s="182"/>
      <c r="BD288" s="182"/>
      <c r="BE288" s="182"/>
      <c r="BF288" s="182"/>
      <c r="BG288" s="182"/>
      <c r="BH288" s="182"/>
      <c r="BI288" s="182"/>
      <c r="BJ288" s="182"/>
      <c r="BK288" s="182"/>
      <c r="BL288" s="182"/>
      <c r="BM288" s="182"/>
      <c r="BN288" s="182"/>
      <c r="BO288" s="182"/>
      <c r="BP288" s="182"/>
      <c r="BQ288" s="182"/>
      <c r="BR288" s="182"/>
      <c r="BS288" s="182"/>
      <c r="BT288" s="182"/>
      <c r="BU288" s="182"/>
      <c r="BV288" s="182"/>
      <c r="BW288" s="182"/>
      <c r="BX288" s="182"/>
      <c r="BY288" s="182"/>
      <c r="BZ288" s="182"/>
      <c r="CA288" s="182"/>
      <c r="CB288" s="182"/>
      <c r="CC288" s="182"/>
      <c r="CD288" s="182"/>
      <c r="CE288" s="182"/>
      <c r="CF288" s="182"/>
      <c r="CG288" s="182"/>
      <c r="CH288" s="182"/>
      <c r="CI288" s="182"/>
      <c r="CJ288" s="182"/>
      <c r="CK288" s="182"/>
      <c r="CL288" s="182"/>
      <c r="CM288" s="182"/>
      <c r="CN288" s="182"/>
      <c r="CO288" s="182"/>
      <c r="CP288" s="182"/>
      <c r="CQ288" s="182"/>
      <c r="CR288" s="182"/>
      <c r="CS288" s="182"/>
      <c r="CT288" s="182"/>
      <c r="CU288" s="182"/>
      <c r="CV288" s="182"/>
      <c r="CW288" s="182"/>
      <c r="CX288" s="182"/>
      <c r="CY288" s="182"/>
      <c r="CZ288" s="182"/>
      <c r="DA288" s="182"/>
      <c r="DB288" s="182"/>
      <c r="DC288" s="182"/>
      <c r="DD288" s="182"/>
      <c r="DE288" s="182"/>
      <c r="DF288" s="182"/>
      <c r="DG288" s="182"/>
      <c r="DH288" s="182"/>
      <c r="DI288" s="182"/>
      <c r="DJ288" s="182"/>
      <c r="DK288" s="182"/>
      <c r="DL288" s="182"/>
      <c r="DM288" s="182"/>
      <c r="DN288" s="182"/>
    </row>
    <row r="289" spans="1:118" ht="20.100000000000001" customHeight="1" thickBot="1" x14ac:dyDescent="0.3">
      <c r="A289" s="260"/>
      <c r="B289" s="331"/>
      <c r="C289" s="239"/>
      <c r="D289" s="239"/>
      <c r="E289" s="239"/>
      <c r="F289" s="321"/>
      <c r="G289" s="321"/>
      <c r="H289" s="239"/>
      <c r="I289" s="239"/>
      <c r="J289" s="242"/>
      <c r="K289" s="245"/>
      <c r="L289" s="341"/>
      <c r="M289" s="248"/>
      <c r="N289" s="251"/>
      <c r="O289" s="344"/>
      <c r="P289" s="233"/>
      <c r="Q289" s="233"/>
      <c r="R289" s="236"/>
      <c r="S289" s="236"/>
      <c r="T289" s="219"/>
      <c r="U289" s="219"/>
      <c r="V289" s="219"/>
      <c r="W289" s="219"/>
      <c r="X289" s="101" t="s">
        <v>460</v>
      </c>
      <c r="Y289" s="101" t="s">
        <v>459</v>
      </c>
      <c r="Z289" s="224"/>
      <c r="AA289" s="19" t="s">
        <v>224</v>
      </c>
      <c r="AD289" s="24">
        <v>70</v>
      </c>
      <c r="AE289" s="24">
        <v>8.9999999999999993E-3</v>
      </c>
      <c r="AG289" s="24">
        <v>325</v>
      </c>
      <c r="AH289" s="24">
        <v>3.2</v>
      </c>
      <c r="AJ289" s="24"/>
      <c r="AQ289" s="227"/>
      <c r="AR289" s="182"/>
      <c r="AS289" s="182"/>
      <c r="AT289" s="182"/>
      <c r="AU289" s="182"/>
      <c r="AV289" s="182"/>
      <c r="AW289" s="182"/>
      <c r="AX289" s="182"/>
      <c r="AY289" s="182"/>
      <c r="AZ289" s="182"/>
      <c r="BA289" s="182"/>
      <c r="BB289" s="182"/>
      <c r="BC289" s="182"/>
      <c r="BD289" s="182"/>
      <c r="BE289" s="182"/>
      <c r="BF289" s="182"/>
      <c r="BG289" s="182"/>
      <c r="BH289" s="182"/>
      <c r="BI289" s="182"/>
      <c r="BJ289" s="182"/>
      <c r="BK289" s="182"/>
      <c r="BL289" s="182"/>
      <c r="BM289" s="182"/>
      <c r="BN289" s="182"/>
      <c r="BO289" s="182"/>
      <c r="BP289" s="182"/>
      <c r="BQ289" s="182"/>
      <c r="BR289" s="182"/>
      <c r="BS289" s="182"/>
      <c r="BT289" s="182"/>
      <c r="BU289" s="182"/>
      <c r="BV289" s="182"/>
      <c r="BW289" s="182"/>
      <c r="BX289" s="182"/>
      <c r="BY289" s="182"/>
      <c r="BZ289" s="182"/>
      <c r="CA289" s="182"/>
      <c r="CB289" s="182"/>
      <c r="CC289" s="182"/>
      <c r="CD289" s="182"/>
      <c r="CE289" s="182"/>
      <c r="CF289" s="182"/>
      <c r="CG289" s="182"/>
      <c r="CH289" s="182"/>
      <c r="CI289" s="182"/>
      <c r="CJ289" s="182"/>
      <c r="CK289" s="182"/>
      <c r="CL289" s="182"/>
      <c r="CM289" s="182"/>
      <c r="CN289" s="182"/>
      <c r="CO289" s="182"/>
      <c r="CP289" s="182"/>
      <c r="CQ289" s="182"/>
      <c r="CR289" s="182"/>
      <c r="CS289" s="182"/>
      <c r="CT289" s="182"/>
      <c r="CU289" s="182"/>
      <c r="CV289" s="182"/>
      <c r="CW289" s="182"/>
      <c r="CX289" s="182"/>
      <c r="CY289" s="182"/>
      <c r="CZ289" s="182"/>
      <c r="DA289" s="182"/>
      <c r="DB289" s="182"/>
      <c r="DC289" s="182"/>
      <c r="DD289" s="182"/>
      <c r="DE289" s="182"/>
      <c r="DF289" s="182"/>
      <c r="DG289" s="182"/>
      <c r="DH289" s="182"/>
      <c r="DI289" s="182"/>
      <c r="DJ289" s="182"/>
      <c r="DK289" s="182"/>
      <c r="DL289" s="182"/>
      <c r="DM289" s="182"/>
      <c r="DN289" s="182"/>
    </row>
    <row r="290" spans="1:118" ht="20.100000000000001" customHeight="1" thickBot="1" x14ac:dyDescent="0.3">
      <c r="A290" s="260"/>
      <c r="B290" s="331"/>
      <c r="C290" s="239"/>
      <c r="D290" s="239"/>
      <c r="E290" s="239"/>
      <c r="F290" s="321"/>
      <c r="G290" s="321"/>
      <c r="H290" s="239"/>
      <c r="I290" s="239"/>
      <c r="J290" s="242"/>
      <c r="K290" s="245"/>
      <c r="L290" s="341"/>
      <c r="M290" s="248"/>
      <c r="N290" s="251"/>
      <c r="O290" s="344"/>
      <c r="P290" s="233"/>
      <c r="Q290" s="233"/>
      <c r="R290" s="236"/>
      <c r="S290" s="236"/>
      <c r="T290" s="219"/>
      <c r="U290" s="219"/>
      <c r="V290" s="219"/>
      <c r="W290" s="219"/>
      <c r="X290" s="101" t="s">
        <v>461</v>
      </c>
      <c r="Y290" s="101" t="s">
        <v>459</v>
      </c>
      <c r="Z290" s="224"/>
      <c r="AA290" s="19" t="s">
        <v>224</v>
      </c>
      <c r="AD290" s="24">
        <v>50</v>
      </c>
      <c r="AE290" s="24">
        <v>8.0000000000000002E-3</v>
      </c>
      <c r="AG290" s="24">
        <v>325</v>
      </c>
      <c r="AH290" s="24">
        <v>3.2</v>
      </c>
      <c r="AJ290" s="24"/>
      <c r="AQ290" s="227"/>
      <c r="AR290" s="182"/>
      <c r="AS290" s="182"/>
      <c r="AT290" s="182"/>
      <c r="AU290" s="182"/>
      <c r="AV290" s="182"/>
      <c r="AW290" s="182"/>
      <c r="AX290" s="182"/>
      <c r="AY290" s="182"/>
      <c r="AZ290" s="182"/>
      <c r="BA290" s="182"/>
      <c r="BB290" s="182"/>
      <c r="BC290" s="182"/>
      <c r="BD290" s="182"/>
      <c r="BE290" s="182"/>
      <c r="BF290" s="182"/>
      <c r="BG290" s="182"/>
      <c r="BH290" s="182"/>
      <c r="BI290" s="182"/>
      <c r="BJ290" s="182"/>
      <c r="BK290" s="182"/>
      <c r="BL290" s="182"/>
      <c r="BM290" s="182"/>
      <c r="BN290" s="182"/>
      <c r="BO290" s="182"/>
      <c r="BP290" s="182"/>
      <c r="BQ290" s="182"/>
      <c r="BR290" s="182"/>
      <c r="BS290" s="182"/>
      <c r="BT290" s="182"/>
      <c r="BU290" s="182"/>
      <c r="BV290" s="182"/>
      <c r="BW290" s="182"/>
      <c r="BX290" s="182"/>
      <c r="BY290" s="182"/>
      <c r="BZ290" s="182"/>
      <c r="CA290" s="182"/>
      <c r="CB290" s="182"/>
      <c r="CC290" s="182"/>
      <c r="CD290" s="182"/>
      <c r="CE290" s="182"/>
      <c r="CF290" s="182"/>
      <c r="CG290" s="182"/>
      <c r="CH290" s="182"/>
      <c r="CI290" s="182"/>
      <c r="CJ290" s="182"/>
      <c r="CK290" s="182"/>
      <c r="CL290" s="182"/>
      <c r="CM290" s="182"/>
      <c r="CN290" s="182"/>
      <c r="CO290" s="182"/>
      <c r="CP290" s="182"/>
      <c r="CQ290" s="182"/>
      <c r="CR290" s="182"/>
      <c r="CS290" s="182"/>
      <c r="CT290" s="182"/>
      <c r="CU290" s="182"/>
      <c r="CV290" s="182"/>
      <c r="CW290" s="182"/>
      <c r="CX290" s="182"/>
      <c r="CY290" s="182"/>
      <c r="CZ290" s="182"/>
      <c r="DA290" s="182"/>
      <c r="DB290" s="182"/>
      <c r="DC290" s="182"/>
      <c r="DD290" s="182"/>
      <c r="DE290" s="182"/>
      <c r="DF290" s="182"/>
      <c r="DG290" s="182"/>
      <c r="DH290" s="182"/>
      <c r="DI290" s="182"/>
      <c r="DJ290" s="182"/>
      <c r="DK290" s="182"/>
      <c r="DL290" s="182"/>
      <c r="DM290" s="182"/>
      <c r="DN290" s="182"/>
    </row>
    <row r="291" spans="1:118" s="35" customFormat="1" ht="20.100000000000001" customHeight="1" thickBot="1" x14ac:dyDescent="0.3">
      <c r="A291" s="261"/>
      <c r="B291" s="332"/>
      <c r="C291" s="240"/>
      <c r="D291" s="240"/>
      <c r="E291" s="240"/>
      <c r="F291" s="322"/>
      <c r="G291" s="322"/>
      <c r="H291" s="240"/>
      <c r="I291" s="240"/>
      <c r="J291" s="243"/>
      <c r="K291" s="246"/>
      <c r="L291" s="342"/>
      <c r="M291" s="249"/>
      <c r="N291" s="252"/>
      <c r="O291" s="345"/>
      <c r="P291" s="234"/>
      <c r="Q291" s="234"/>
      <c r="R291" s="237"/>
      <c r="S291" s="237"/>
      <c r="T291" s="220"/>
      <c r="U291" s="220"/>
      <c r="V291" s="220"/>
      <c r="W291" s="220"/>
      <c r="X291" s="125" t="s">
        <v>462</v>
      </c>
      <c r="Y291" s="125" t="s">
        <v>459</v>
      </c>
      <c r="Z291" s="225"/>
      <c r="AA291" s="19" t="s">
        <v>224</v>
      </c>
      <c r="AB291" s="34"/>
      <c r="AC291" s="34"/>
      <c r="AD291" s="34">
        <v>70</v>
      </c>
      <c r="AE291" s="34">
        <v>8.0000000000000002E-3</v>
      </c>
      <c r="AF291" s="135"/>
      <c r="AG291" s="34">
        <v>325</v>
      </c>
      <c r="AH291" s="34">
        <v>3.2</v>
      </c>
      <c r="AI291" s="135"/>
      <c r="AJ291" s="34"/>
      <c r="AK291" s="34"/>
      <c r="AL291" s="135"/>
      <c r="AM291" s="135"/>
      <c r="AN291" s="34"/>
      <c r="AO291" s="34"/>
      <c r="AP291" s="34"/>
      <c r="AQ291" s="228"/>
      <c r="AR291" s="183"/>
      <c r="AS291" s="183"/>
      <c r="AT291" s="183"/>
      <c r="AU291" s="183"/>
      <c r="AV291" s="183"/>
      <c r="AW291" s="183"/>
      <c r="AX291" s="183"/>
      <c r="AY291" s="183"/>
      <c r="AZ291" s="183"/>
      <c r="BA291" s="183"/>
      <c r="BB291" s="183"/>
      <c r="BC291" s="183"/>
      <c r="BD291" s="183"/>
      <c r="BE291" s="183"/>
      <c r="BF291" s="183"/>
      <c r="BG291" s="183"/>
      <c r="BH291" s="183"/>
      <c r="BI291" s="183"/>
      <c r="BJ291" s="183"/>
      <c r="BK291" s="183"/>
      <c r="BL291" s="183"/>
      <c r="BM291" s="183"/>
      <c r="BN291" s="183"/>
      <c r="BO291" s="183"/>
      <c r="BP291" s="183"/>
      <c r="BQ291" s="183"/>
      <c r="BR291" s="183"/>
      <c r="BS291" s="183"/>
      <c r="BT291" s="183"/>
      <c r="BU291" s="183"/>
      <c r="BV291" s="183"/>
      <c r="BW291" s="183"/>
      <c r="BX291" s="183"/>
      <c r="BY291" s="183"/>
      <c r="BZ291" s="183"/>
      <c r="CA291" s="183"/>
      <c r="CB291" s="183"/>
      <c r="CC291" s="183"/>
      <c r="CD291" s="183"/>
      <c r="CE291" s="183"/>
      <c r="CF291" s="183"/>
      <c r="CG291" s="183"/>
      <c r="CH291" s="183"/>
      <c r="CI291" s="183"/>
      <c r="CJ291" s="183"/>
      <c r="CK291" s="183"/>
      <c r="CL291" s="183"/>
      <c r="CM291" s="183"/>
      <c r="CN291" s="183"/>
      <c r="CO291" s="183"/>
      <c r="CP291" s="183"/>
      <c r="CQ291" s="183"/>
      <c r="CR291" s="183"/>
      <c r="CS291" s="183"/>
      <c r="CT291" s="183"/>
      <c r="CU291" s="183"/>
      <c r="CV291" s="183"/>
      <c r="CW291" s="183"/>
      <c r="CX291" s="183"/>
      <c r="CY291" s="183"/>
      <c r="CZ291" s="183"/>
      <c r="DA291" s="183"/>
      <c r="DB291" s="183"/>
      <c r="DC291" s="183"/>
      <c r="DD291" s="183"/>
      <c r="DE291" s="183"/>
      <c r="DF291" s="183"/>
      <c r="DG291" s="183"/>
      <c r="DH291" s="183"/>
      <c r="DI291" s="183"/>
      <c r="DJ291" s="183"/>
      <c r="DK291" s="183"/>
      <c r="DL291" s="183"/>
      <c r="DM291" s="183"/>
      <c r="DN291" s="183"/>
    </row>
    <row r="292" spans="1:118" s="20" customFormat="1" ht="20.100000000000001" customHeight="1" thickBot="1" x14ac:dyDescent="0.3">
      <c r="A292" s="259">
        <v>87</v>
      </c>
      <c r="B292" s="330" t="s">
        <v>455</v>
      </c>
      <c r="C292" s="265"/>
      <c r="D292" s="265"/>
      <c r="E292" s="265"/>
      <c r="F292" s="262" t="s">
        <v>456</v>
      </c>
      <c r="G292" s="262" t="s">
        <v>45</v>
      </c>
      <c r="H292" s="265"/>
      <c r="I292" s="238" t="s">
        <v>46</v>
      </c>
      <c r="J292" s="241"/>
      <c r="K292" s="244">
        <v>9</v>
      </c>
      <c r="L292" s="340">
        <v>7.4610000000000003</v>
      </c>
      <c r="M292" s="247">
        <v>9.8699999999999992</v>
      </c>
      <c r="N292" s="320" t="s">
        <v>47</v>
      </c>
      <c r="O292" s="343">
        <v>0.152</v>
      </c>
      <c r="P292" s="232"/>
      <c r="Q292" s="232"/>
      <c r="R292" s="235">
        <v>3.04</v>
      </c>
      <c r="S292" s="235">
        <f>R292/O292</f>
        <v>20</v>
      </c>
      <c r="T292" s="218">
        <v>21000000</v>
      </c>
      <c r="U292" s="218">
        <v>2.6202591757342425E-5</v>
      </c>
      <c r="V292" s="218">
        <f>U292*10^12</f>
        <v>26202591.757342424</v>
      </c>
      <c r="W292" s="218">
        <f>T292*U292</f>
        <v>550.25442690419095</v>
      </c>
      <c r="X292" s="122" t="s">
        <v>457</v>
      </c>
      <c r="Y292" s="122" t="s">
        <v>289</v>
      </c>
      <c r="Z292" s="223">
        <v>0.38</v>
      </c>
      <c r="AA292" s="19" t="s">
        <v>224</v>
      </c>
      <c r="AB292" s="19"/>
      <c r="AC292" s="19"/>
      <c r="AD292" s="19"/>
      <c r="AE292" s="19">
        <v>1.2E-2</v>
      </c>
      <c r="AF292" s="134"/>
      <c r="AG292" s="19">
        <v>320</v>
      </c>
      <c r="AH292" s="19">
        <v>5.2</v>
      </c>
      <c r="AI292" s="134"/>
      <c r="AJ292" s="19"/>
      <c r="AK292" s="19"/>
      <c r="AL292" s="19" t="s">
        <v>430</v>
      </c>
      <c r="AM292" s="134"/>
      <c r="AN292" s="19"/>
      <c r="AO292" s="19"/>
      <c r="AP292" s="19"/>
      <c r="AQ292" s="226"/>
      <c r="AR292" s="184"/>
      <c r="AS292" s="184"/>
      <c r="AT292" s="184"/>
      <c r="AU292" s="184"/>
      <c r="AV292" s="184"/>
      <c r="AW292" s="184"/>
      <c r="AX292" s="184"/>
      <c r="AY292" s="184"/>
      <c r="AZ292" s="184"/>
      <c r="BA292" s="184"/>
      <c r="BB292" s="184"/>
      <c r="BC292" s="184"/>
      <c r="BD292" s="184"/>
      <c r="BE292" s="184"/>
      <c r="BF292" s="184"/>
      <c r="BG292" s="184"/>
      <c r="BH292" s="184"/>
      <c r="BI292" s="184"/>
      <c r="BJ292" s="184"/>
      <c r="BK292" s="184"/>
      <c r="BL292" s="184"/>
      <c r="BM292" s="184"/>
      <c r="BN292" s="184"/>
      <c r="BO292" s="184"/>
      <c r="BP292" s="184"/>
      <c r="BQ292" s="184"/>
      <c r="BR292" s="184"/>
      <c r="BS292" s="184"/>
      <c r="BT292" s="184"/>
      <c r="BU292" s="184"/>
      <c r="BV292" s="184"/>
      <c r="BW292" s="184"/>
      <c r="BX292" s="184"/>
      <c r="BY292" s="184"/>
      <c r="BZ292" s="184"/>
      <c r="CA292" s="184"/>
      <c r="CB292" s="184"/>
      <c r="CC292" s="184"/>
      <c r="CD292" s="184"/>
      <c r="CE292" s="184"/>
      <c r="CF292" s="184"/>
      <c r="CG292" s="184"/>
      <c r="CH292" s="184"/>
      <c r="CI292" s="184"/>
      <c r="CJ292" s="184"/>
      <c r="CK292" s="184"/>
      <c r="CL292" s="184"/>
      <c r="CM292" s="184"/>
      <c r="CN292" s="184"/>
      <c r="CO292" s="184"/>
      <c r="CP292" s="184"/>
      <c r="CQ292" s="184"/>
      <c r="CR292" s="184"/>
      <c r="CS292" s="184"/>
      <c r="CT292" s="184"/>
      <c r="CU292" s="184"/>
      <c r="CV292" s="184"/>
      <c r="CW292" s="184"/>
      <c r="CX292" s="184"/>
      <c r="CY292" s="184"/>
      <c r="CZ292" s="184"/>
      <c r="DA292" s="184"/>
      <c r="DB292" s="184"/>
      <c r="DC292" s="184"/>
      <c r="DD292" s="184"/>
      <c r="DE292" s="184"/>
      <c r="DF292" s="184"/>
      <c r="DG292" s="184"/>
      <c r="DH292" s="184"/>
      <c r="DI292" s="184"/>
      <c r="DJ292" s="184"/>
      <c r="DK292" s="184"/>
      <c r="DL292" s="184"/>
      <c r="DM292" s="184"/>
      <c r="DN292" s="184"/>
    </row>
    <row r="293" spans="1:118" ht="20.100000000000001" customHeight="1" thickBot="1" x14ac:dyDescent="0.3">
      <c r="A293" s="260"/>
      <c r="B293" s="331"/>
      <c r="C293" s="239"/>
      <c r="D293" s="239"/>
      <c r="E293" s="239"/>
      <c r="F293" s="321"/>
      <c r="G293" s="321"/>
      <c r="H293" s="239"/>
      <c r="I293" s="239"/>
      <c r="J293" s="242"/>
      <c r="K293" s="245"/>
      <c r="L293" s="341"/>
      <c r="M293" s="248"/>
      <c r="N293" s="251"/>
      <c r="O293" s="344"/>
      <c r="P293" s="233"/>
      <c r="Q293" s="233"/>
      <c r="R293" s="236"/>
      <c r="S293" s="236"/>
      <c r="T293" s="219"/>
      <c r="U293" s="219"/>
      <c r="V293" s="219"/>
      <c r="W293" s="219"/>
      <c r="X293" s="101" t="s">
        <v>458</v>
      </c>
      <c r="Y293" s="101" t="s">
        <v>289</v>
      </c>
      <c r="Z293" s="224"/>
      <c r="AA293" s="19" t="s">
        <v>224</v>
      </c>
      <c r="AD293" s="24"/>
      <c r="AE293" s="24">
        <v>0.01</v>
      </c>
      <c r="AF293" s="24"/>
      <c r="AG293" s="24">
        <v>500</v>
      </c>
      <c r="AH293" s="24">
        <v>2.5</v>
      </c>
      <c r="AI293" s="24"/>
      <c r="AJ293" s="24"/>
      <c r="AQ293" s="227"/>
      <c r="AR293" s="182"/>
      <c r="AS293" s="182"/>
      <c r="AT293" s="182"/>
      <c r="AU293" s="182"/>
      <c r="AV293" s="182"/>
      <c r="AW293" s="182"/>
      <c r="AX293" s="182"/>
      <c r="AY293" s="182"/>
      <c r="AZ293" s="182"/>
      <c r="BA293" s="182"/>
      <c r="BB293" s="182"/>
      <c r="BC293" s="182"/>
      <c r="BD293" s="182"/>
      <c r="BE293" s="182"/>
      <c r="BF293" s="182"/>
      <c r="BG293" s="182"/>
      <c r="BH293" s="182"/>
      <c r="BI293" s="182"/>
      <c r="BJ293" s="182"/>
      <c r="BK293" s="182"/>
      <c r="BL293" s="182"/>
      <c r="BM293" s="182"/>
      <c r="BN293" s="182"/>
      <c r="BO293" s="182"/>
      <c r="BP293" s="182"/>
      <c r="BQ293" s="182"/>
      <c r="BR293" s="182"/>
      <c r="BS293" s="182"/>
      <c r="BT293" s="182"/>
      <c r="BU293" s="182"/>
      <c r="BV293" s="182"/>
      <c r="BW293" s="182"/>
      <c r="BX293" s="182"/>
      <c r="BY293" s="182"/>
      <c r="BZ293" s="182"/>
      <c r="CA293" s="182"/>
      <c r="CB293" s="182"/>
      <c r="CC293" s="182"/>
      <c r="CD293" s="182"/>
      <c r="CE293" s="182"/>
      <c r="CF293" s="182"/>
      <c r="CG293" s="182"/>
      <c r="CH293" s="182"/>
      <c r="CI293" s="182"/>
      <c r="CJ293" s="182"/>
      <c r="CK293" s="182"/>
      <c r="CL293" s="182"/>
      <c r="CM293" s="182"/>
      <c r="CN293" s="182"/>
      <c r="CO293" s="182"/>
      <c r="CP293" s="182"/>
      <c r="CQ293" s="182"/>
      <c r="CR293" s="182"/>
      <c r="CS293" s="182"/>
      <c r="CT293" s="182"/>
      <c r="CU293" s="182"/>
      <c r="CV293" s="182"/>
      <c r="CW293" s="182"/>
      <c r="CX293" s="182"/>
      <c r="CY293" s="182"/>
      <c r="CZ293" s="182"/>
      <c r="DA293" s="182"/>
      <c r="DB293" s="182"/>
      <c r="DC293" s="182"/>
      <c r="DD293" s="182"/>
      <c r="DE293" s="182"/>
      <c r="DF293" s="182"/>
      <c r="DG293" s="182"/>
      <c r="DH293" s="182"/>
      <c r="DI293" s="182"/>
      <c r="DJ293" s="182"/>
      <c r="DK293" s="182"/>
      <c r="DL293" s="182"/>
      <c r="DM293" s="182"/>
      <c r="DN293" s="182"/>
    </row>
    <row r="294" spans="1:118" ht="20.100000000000001" customHeight="1" thickBot="1" x14ac:dyDescent="0.3">
      <c r="A294" s="260"/>
      <c r="B294" s="331"/>
      <c r="C294" s="239"/>
      <c r="D294" s="239"/>
      <c r="E294" s="239"/>
      <c r="F294" s="321"/>
      <c r="G294" s="321"/>
      <c r="H294" s="239"/>
      <c r="I294" s="239"/>
      <c r="J294" s="242"/>
      <c r="K294" s="245"/>
      <c r="L294" s="341"/>
      <c r="M294" s="248"/>
      <c r="N294" s="251"/>
      <c r="O294" s="344"/>
      <c r="P294" s="233"/>
      <c r="Q294" s="233"/>
      <c r="R294" s="236"/>
      <c r="S294" s="236"/>
      <c r="T294" s="219"/>
      <c r="U294" s="219"/>
      <c r="V294" s="219"/>
      <c r="W294" s="219"/>
      <c r="X294" s="101" t="s">
        <v>293</v>
      </c>
      <c r="Y294" s="101" t="s">
        <v>459</v>
      </c>
      <c r="Z294" s="224"/>
      <c r="AA294" s="19" t="s">
        <v>224</v>
      </c>
      <c r="AD294" s="24"/>
      <c r="AE294" s="24">
        <v>0.01</v>
      </c>
      <c r="AF294" s="24"/>
      <c r="AG294" s="24">
        <v>500</v>
      </c>
      <c r="AH294" s="24">
        <v>2.5</v>
      </c>
      <c r="AI294" s="24"/>
      <c r="AJ294" s="24"/>
      <c r="AQ294" s="227"/>
      <c r="AR294" s="182"/>
      <c r="AS294" s="182"/>
      <c r="AT294" s="182"/>
      <c r="AU294" s="182"/>
      <c r="AV294" s="182"/>
      <c r="AW294" s="182"/>
      <c r="AX294" s="182"/>
      <c r="AY294" s="182"/>
      <c r="AZ294" s="182"/>
      <c r="BA294" s="182"/>
      <c r="BB294" s="182"/>
      <c r="BC294" s="182"/>
      <c r="BD294" s="182"/>
      <c r="BE294" s="182"/>
      <c r="BF294" s="182"/>
      <c r="BG294" s="182"/>
      <c r="BH294" s="182"/>
      <c r="BI294" s="182"/>
      <c r="BJ294" s="182"/>
      <c r="BK294" s="182"/>
      <c r="BL294" s="182"/>
      <c r="BM294" s="182"/>
      <c r="BN294" s="182"/>
      <c r="BO294" s="182"/>
      <c r="BP294" s="182"/>
      <c r="BQ294" s="182"/>
      <c r="BR294" s="182"/>
      <c r="BS294" s="182"/>
      <c r="BT294" s="182"/>
      <c r="BU294" s="182"/>
      <c r="BV294" s="182"/>
      <c r="BW294" s="182"/>
      <c r="BX294" s="182"/>
      <c r="BY294" s="182"/>
      <c r="BZ294" s="182"/>
      <c r="CA294" s="182"/>
      <c r="CB294" s="182"/>
      <c r="CC294" s="182"/>
      <c r="CD294" s="182"/>
      <c r="CE294" s="182"/>
      <c r="CF294" s="182"/>
      <c r="CG294" s="182"/>
      <c r="CH294" s="182"/>
      <c r="CI294" s="182"/>
      <c r="CJ294" s="182"/>
      <c r="CK294" s="182"/>
      <c r="CL294" s="182"/>
      <c r="CM294" s="182"/>
      <c r="CN294" s="182"/>
      <c r="CO294" s="182"/>
      <c r="CP294" s="182"/>
      <c r="CQ294" s="182"/>
      <c r="CR294" s="182"/>
      <c r="CS294" s="182"/>
      <c r="CT294" s="182"/>
      <c r="CU294" s="182"/>
      <c r="CV294" s="182"/>
      <c r="CW294" s="182"/>
      <c r="CX294" s="182"/>
      <c r="CY294" s="182"/>
      <c r="CZ294" s="182"/>
      <c r="DA294" s="182"/>
      <c r="DB294" s="182"/>
      <c r="DC294" s="182"/>
      <c r="DD294" s="182"/>
      <c r="DE294" s="182"/>
      <c r="DF294" s="182"/>
      <c r="DG294" s="182"/>
      <c r="DH294" s="182"/>
      <c r="DI294" s="182"/>
      <c r="DJ294" s="182"/>
      <c r="DK294" s="182"/>
      <c r="DL294" s="182"/>
      <c r="DM294" s="182"/>
      <c r="DN294" s="182"/>
    </row>
    <row r="295" spans="1:118" ht="20.100000000000001" customHeight="1" thickBot="1" x14ac:dyDescent="0.3">
      <c r="A295" s="260"/>
      <c r="B295" s="331"/>
      <c r="C295" s="239"/>
      <c r="D295" s="239"/>
      <c r="E295" s="239"/>
      <c r="F295" s="321"/>
      <c r="G295" s="321"/>
      <c r="H295" s="239"/>
      <c r="I295" s="239"/>
      <c r="J295" s="242"/>
      <c r="K295" s="245"/>
      <c r="L295" s="341"/>
      <c r="M295" s="248"/>
      <c r="N295" s="251"/>
      <c r="O295" s="344"/>
      <c r="P295" s="233"/>
      <c r="Q295" s="233"/>
      <c r="R295" s="236"/>
      <c r="S295" s="236"/>
      <c r="T295" s="219"/>
      <c r="U295" s="219"/>
      <c r="V295" s="219"/>
      <c r="W295" s="219"/>
      <c r="X295" s="101" t="s">
        <v>460</v>
      </c>
      <c r="Y295" s="101" t="s">
        <v>459</v>
      </c>
      <c r="Z295" s="224"/>
      <c r="AA295" s="19" t="s">
        <v>224</v>
      </c>
      <c r="AD295" s="24"/>
      <c r="AE295" s="24">
        <v>8.9999999999999993E-3</v>
      </c>
      <c r="AG295" s="24">
        <v>325</v>
      </c>
      <c r="AH295" s="24">
        <v>3.2</v>
      </c>
      <c r="AJ295" s="24"/>
      <c r="AQ295" s="227"/>
      <c r="AR295" s="182"/>
      <c r="AS295" s="182"/>
      <c r="AT295" s="182"/>
      <c r="AU295" s="182"/>
      <c r="AV295" s="182"/>
      <c r="AW295" s="182"/>
      <c r="AX295" s="182"/>
      <c r="AY295" s="182"/>
      <c r="AZ295" s="182"/>
      <c r="BA295" s="182"/>
      <c r="BB295" s="182"/>
      <c r="BC295" s="182"/>
      <c r="BD295" s="182"/>
      <c r="BE295" s="182"/>
      <c r="BF295" s="182"/>
      <c r="BG295" s="182"/>
      <c r="BH295" s="182"/>
      <c r="BI295" s="182"/>
      <c r="BJ295" s="182"/>
      <c r="BK295" s="182"/>
      <c r="BL295" s="182"/>
      <c r="BM295" s="182"/>
      <c r="BN295" s="182"/>
      <c r="BO295" s="182"/>
      <c r="BP295" s="182"/>
      <c r="BQ295" s="182"/>
      <c r="BR295" s="182"/>
      <c r="BS295" s="182"/>
      <c r="BT295" s="182"/>
      <c r="BU295" s="182"/>
      <c r="BV295" s="182"/>
      <c r="BW295" s="182"/>
      <c r="BX295" s="182"/>
      <c r="BY295" s="182"/>
      <c r="BZ295" s="182"/>
      <c r="CA295" s="182"/>
      <c r="CB295" s="182"/>
      <c r="CC295" s="182"/>
      <c r="CD295" s="182"/>
      <c r="CE295" s="182"/>
      <c r="CF295" s="182"/>
      <c r="CG295" s="182"/>
      <c r="CH295" s="182"/>
      <c r="CI295" s="182"/>
      <c r="CJ295" s="182"/>
      <c r="CK295" s="182"/>
      <c r="CL295" s="182"/>
      <c r="CM295" s="182"/>
      <c r="CN295" s="182"/>
      <c r="CO295" s="182"/>
      <c r="CP295" s="182"/>
      <c r="CQ295" s="182"/>
      <c r="CR295" s="182"/>
      <c r="CS295" s="182"/>
      <c r="CT295" s="182"/>
      <c r="CU295" s="182"/>
      <c r="CV295" s="182"/>
      <c r="CW295" s="182"/>
      <c r="CX295" s="182"/>
      <c r="CY295" s="182"/>
      <c r="CZ295" s="182"/>
      <c r="DA295" s="182"/>
      <c r="DB295" s="182"/>
      <c r="DC295" s="182"/>
      <c r="DD295" s="182"/>
      <c r="DE295" s="182"/>
      <c r="DF295" s="182"/>
      <c r="DG295" s="182"/>
      <c r="DH295" s="182"/>
      <c r="DI295" s="182"/>
      <c r="DJ295" s="182"/>
      <c r="DK295" s="182"/>
      <c r="DL295" s="182"/>
      <c r="DM295" s="182"/>
      <c r="DN295" s="182"/>
    </row>
    <row r="296" spans="1:118" ht="20.100000000000001" customHeight="1" thickBot="1" x14ac:dyDescent="0.3">
      <c r="A296" s="260"/>
      <c r="B296" s="331"/>
      <c r="C296" s="239"/>
      <c r="D296" s="239"/>
      <c r="E296" s="239"/>
      <c r="F296" s="321"/>
      <c r="G296" s="321"/>
      <c r="H296" s="239"/>
      <c r="I296" s="239"/>
      <c r="J296" s="242"/>
      <c r="K296" s="245"/>
      <c r="L296" s="341"/>
      <c r="M296" s="248"/>
      <c r="N296" s="251"/>
      <c r="O296" s="344"/>
      <c r="P296" s="233"/>
      <c r="Q296" s="233"/>
      <c r="R296" s="236"/>
      <c r="S296" s="236"/>
      <c r="T296" s="219"/>
      <c r="U296" s="219"/>
      <c r="V296" s="219"/>
      <c r="W296" s="219"/>
      <c r="X296" s="101" t="s">
        <v>461</v>
      </c>
      <c r="Y296" s="101" t="s">
        <v>459</v>
      </c>
      <c r="Z296" s="224"/>
      <c r="AA296" s="19" t="s">
        <v>224</v>
      </c>
      <c r="AD296" s="24"/>
      <c r="AE296" s="24">
        <v>8.0000000000000002E-3</v>
      </c>
      <c r="AG296" s="24">
        <v>325</v>
      </c>
      <c r="AH296" s="24">
        <v>3.2</v>
      </c>
      <c r="AJ296" s="24"/>
      <c r="AQ296" s="227"/>
      <c r="AR296" s="182"/>
      <c r="AS296" s="182"/>
      <c r="AT296" s="182"/>
      <c r="AU296" s="182"/>
      <c r="AV296" s="182"/>
      <c r="AW296" s="182"/>
      <c r="AX296" s="182"/>
      <c r="AY296" s="182"/>
      <c r="AZ296" s="182"/>
      <c r="BA296" s="182"/>
      <c r="BB296" s="182"/>
      <c r="BC296" s="182"/>
      <c r="BD296" s="182"/>
      <c r="BE296" s="182"/>
      <c r="BF296" s="182"/>
      <c r="BG296" s="182"/>
      <c r="BH296" s="182"/>
      <c r="BI296" s="182"/>
      <c r="BJ296" s="182"/>
      <c r="BK296" s="182"/>
      <c r="BL296" s="182"/>
      <c r="BM296" s="182"/>
      <c r="BN296" s="182"/>
      <c r="BO296" s="182"/>
      <c r="BP296" s="182"/>
      <c r="BQ296" s="182"/>
      <c r="BR296" s="182"/>
      <c r="BS296" s="182"/>
      <c r="BT296" s="182"/>
      <c r="BU296" s="182"/>
      <c r="BV296" s="182"/>
      <c r="BW296" s="182"/>
      <c r="BX296" s="182"/>
      <c r="BY296" s="182"/>
      <c r="BZ296" s="182"/>
      <c r="CA296" s="182"/>
      <c r="CB296" s="182"/>
      <c r="CC296" s="182"/>
      <c r="CD296" s="182"/>
      <c r="CE296" s="182"/>
      <c r="CF296" s="182"/>
      <c r="CG296" s="182"/>
      <c r="CH296" s="182"/>
      <c r="CI296" s="182"/>
      <c r="CJ296" s="182"/>
      <c r="CK296" s="182"/>
      <c r="CL296" s="182"/>
      <c r="CM296" s="182"/>
      <c r="CN296" s="182"/>
      <c r="CO296" s="182"/>
      <c r="CP296" s="182"/>
      <c r="CQ296" s="182"/>
      <c r="CR296" s="182"/>
      <c r="CS296" s="182"/>
      <c r="CT296" s="182"/>
      <c r="CU296" s="182"/>
      <c r="CV296" s="182"/>
      <c r="CW296" s="182"/>
      <c r="CX296" s="182"/>
      <c r="CY296" s="182"/>
      <c r="CZ296" s="182"/>
      <c r="DA296" s="182"/>
      <c r="DB296" s="182"/>
      <c r="DC296" s="182"/>
      <c r="DD296" s="182"/>
      <c r="DE296" s="182"/>
      <c r="DF296" s="182"/>
      <c r="DG296" s="182"/>
      <c r="DH296" s="182"/>
      <c r="DI296" s="182"/>
      <c r="DJ296" s="182"/>
      <c r="DK296" s="182"/>
      <c r="DL296" s="182"/>
      <c r="DM296" s="182"/>
      <c r="DN296" s="182"/>
    </row>
    <row r="297" spans="1:118" s="35" customFormat="1" ht="20.100000000000001" customHeight="1" thickBot="1" x14ac:dyDescent="0.3">
      <c r="A297" s="261"/>
      <c r="B297" s="332"/>
      <c r="C297" s="240"/>
      <c r="D297" s="240"/>
      <c r="E297" s="240"/>
      <c r="F297" s="322"/>
      <c r="G297" s="322"/>
      <c r="H297" s="240"/>
      <c r="I297" s="240"/>
      <c r="J297" s="243"/>
      <c r="K297" s="246"/>
      <c r="L297" s="342"/>
      <c r="M297" s="249"/>
      <c r="N297" s="252"/>
      <c r="O297" s="345"/>
      <c r="P297" s="234"/>
      <c r="Q297" s="234"/>
      <c r="R297" s="237"/>
      <c r="S297" s="237"/>
      <c r="T297" s="220"/>
      <c r="U297" s="220"/>
      <c r="V297" s="220"/>
      <c r="W297" s="220"/>
      <c r="X297" s="125" t="s">
        <v>462</v>
      </c>
      <c r="Y297" s="125" t="s">
        <v>459</v>
      </c>
      <c r="Z297" s="225"/>
      <c r="AA297" s="19" t="s">
        <v>224</v>
      </c>
      <c r="AB297" s="34"/>
      <c r="AC297" s="34"/>
      <c r="AD297" s="34"/>
      <c r="AE297" s="34">
        <v>8.0000000000000002E-3</v>
      </c>
      <c r="AF297" s="135"/>
      <c r="AG297" s="34">
        <v>325</v>
      </c>
      <c r="AH297" s="34">
        <v>3.2</v>
      </c>
      <c r="AI297" s="135"/>
      <c r="AJ297" s="34"/>
      <c r="AK297" s="34"/>
      <c r="AL297" s="135"/>
      <c r="AM297" s="135"/>
      <c r="AN297" s="34"/>
      <c r="AO297" s="34"/>
      <c r="AP297" s="34"/>
      <c r="AQ297" s="228"/>
      <c r="AR297" s="183"/>
      <c r="AS297" s="183"/>
      <c r="AT297" s="183"/>
      <c r="AU297" s="183"/>
      <c r="AV297" s="183"/>
      <c r="AW297" s="183"/>
      <c r="AX297" s="183"/>
      <c r="AY297" s="183"/>
      <c r="AZ297" s="183"/>
      <c r="BA297" s="183"/>
      <c r="BB297" s="183"/>
      <c r="BC297" s="183"/>
      <c r="BD297" s="183"/>
      <c r="BE297" s="183"/>
      <c r="BF297" s="183"/>
      <c r="BG297" s="183"/>
      <c r="BH297" s="183"/>
      <c r="BI297" s="183"/>
      <c r="BJ297" s="183"/>
      <c r="BK297" s="183"/>
      <c r="BL297" s="183"/>
      <c r="BM297" s="183"/>
      <c r="BN297" s="183"/>
      <c r="BO297" s="183"/>
      <c r="BP297" s="183"/>
      <c r="BQ297" s="183"/>
      <c r="BR297" s="183"/>
      <c r="BS297" s="183"/>
      <c r="BT297" s="183"/>
      <c r="BU297" s="183"/>
      <c r="BV297" s="183"/>
      <c r="BW297" s="183"/>
      <c r="BX297" s="183"/>
      <c r="BY297" s="183"/>
      <c r="BZ297" s="183"/>
      <c r="CA297" s="183"/>
      <c r="CB297" s="183"/>
      <c r="CC297" s="183"/>
      <c r="CD297" s="183"/>
      <c r="CE297" s="183"/>
      <c r="CF297" s="183"/>
      <c r="CG297" s="183"/>
      <c r="CH297" s="183"/>
      <c r="CI297" s="183"/>
      <c r="CJ297" s="183"/>
      <c r="CK297" s="183"/>
      <c r="CL297" s="183"/>
      <c r="CM297" s="183"/>
      <c r="CN297" s="183"/>
      <c r="CO297" s="183"/>
      <c r="CP297" s="183"/>
      <c r="CQ297" s="183"/>
      <c r="CR297" s="183"/>
      <c r="CS297" s="183"/>
      <c r="CT297" s="183"/>
      <c r="CU297" s="183"/>
      <c r="CV297" s="183"/>
      <c r="CW297" s="183"/>
      <c r="CX297" s="183"/>
      <c r="CY297" s="183"/>
      <c r="CZ297" s="183"/>
      <c r="DA297" s="183"/>
      <c r="DB297" s="183"/>
      <c r="DC297" s="183"/>
      <c r="DD297" s="183"/>
      <c r="DE297" s="183"/>
      <c r="DF297" s="183"/>
      <c r="DG297" s="183"/>
      <c r="DH297" s="183"/>
      <c r="DI297" s="183"/>
      <c r="DJ297" s="183"/>
      <c r="DK297" s="183"/>
      <c r="DL297" s="183"/>
      <c r="DM297" s="183"/>
      <c r="DN297" s="183"/>
    </row>
    <row r="298" spans="1:118" s="20" customFormat="1" ht="20.100000000000001" customHeight="1" thickBot="1" x14ac:dyDescent="0.3">
      <c r="A298" s="259">
        <v>88</v>
      </c>
      <c r="B298" s="330" t="s">
        <v>455</v>
      </c>
      <c r="C298" s="265"/>
      <c r="D298" s="265"/>
      <c r="E298" s="265"/>
      <c r="F298" s="262" t="s">
        <v>456</v>
      </c>
      <c r="G298" s="262" t="s">
        <v>45</v>
      </c>
      <c r="H298" s="265"/>
      <c r="I298" s="238" t="s">
        <v>46</v>
      </c>
      <c r="J298" s="241"/>
      <c r="K298" s="244">
        <v>20.506</v>
      </c>
      <c r="L298" s="340">
        <v>5.2469999999999999</v>
      </c>
      <c r="M298" s="247">
        <v>24.23</v>
      </c>
      <c r="N298" s="320" t="s">
        <v>47</v>
      </c>
      <c r="O298" s="343">
        <v>0.30499999999999999</v>
      </c>
      <c r="P298" s="232"/>
      <c r="Q298" s="232"/>
      <c r="R298" s="235">
        <v>1.52</v>
      </c>
      <c r="S298" s="235">
        <f>R298/O298</f>
        <v>4.9836065573770494</v>
      </c>
      <c r="T298" s="218">
        <v>21000000</v>
      </c>
      <c r="U298" s="218">
        <v>4.2478508172238619E-4</v>
      </c>
      <c r="V298" s="218">
        <f>U298*10^12</f>
        <v>424785081.72238618</v>
      </c>
      <c r="W298" s="218">
        <f>T298*U298</f>
        <v>8920.4867161701095</v>
      </c>
      <c r="X298" s="122" t="s">
        <v>457</v>
      </c>
      <c r="Y298" s="122" t="s">
        <v>289</v>
      </c>
      <c r="Z298" s="223">
        <v>0.38</v>
      </c>
      <c r="AA298" s="19" t="s">
        <v>224</v>
      </c>
      <c r="AB298" s="19"/>
      <c r="AC298" s="19"/>
      <c r="AD298" s="19"/>
      <c r="AE298" s="19">
        <v>1.2E-2</v>
      </c>
      <c r="AF298" s="134"/>
      <c r="AG298" s="19">
        <v>320</v>
      </c>
      <c r="AH298" s="19">
        <v>5.2</v>
      </c>
      <c r="AI298" s="134"/>
      <c r="AJ298" s="19"/>
      <c r="AK298" s="19"/>
      <c r="AL298" s="19" t="s">
        <v>430</v>
      </c>
      <c r="AM298" s="134"/>
      <c r="AN298" s="19"/>
      <c r="AO298" s="19"/>
      <c r="AP298" s="19"/>
      <c r="AQ298" s="226"/>
      <c r="AR298" s="184"/>
      <c r="AS298" s="184"/>
      <c r="AT298" s="184"/>
      <c r="AU298" s="184"/>
      <c r="AV298" s="184"/>
      <c r="AW298" s="184"/>
      <c r="AX298" s="184"/>
      <c r="AY298" s="184"/>
      <c r="AZ298" s="184"/>
      <c r="BA298" s="184"/>
      <c r="BB298" s="184"/>
      <c r="BC298" s="184"/>
      <c r="BD298" s="184"/>
      <c r="BE298" s="184"/>
      <c r="BF298" s="184"/>
      <c r="BG298" s="184"/>
      <c r="BH298" s="184"/>
      <c r="BI298" s="184"/>
      <c r="BJ298" s="184"/>
      <c r="BK298" s="184"/>
      <c r="BL298" s="184"/>
      <c r="BM298" s="184"/>
      <c r="BN298" s="184"/>
      <c r="BO298" s="184"/>
      <c r="BP298" s="184"/>
      <c r="BQ298" s="184"/>
      <c r="BR298" s="184"/>
      <c r="BS298" s="184"/>
      <c r="BT298" s="184"/>
      <c r="BU298" s="184"/>
      <c r="BV298" s="184"/>
      <c r="BW298" s="184"/>
      <c r="BX298" s="184"/>
      <c r="BY298" s="184"/>
      <c r="BZ298" s="184"/>
      <c r="CA298" s="184"/>
      <c r="CB298" s="184"/>
      <c r="CC298" s="184"/>
      <c r="CD298" s="184"/>
      <c r="CE298" s="184"/>
      <c r="CF298" s="184"/>
      <c r="CG298" s="184"/>
      <c r="CH298" s="184"/>
      <c r="CI298" s="184"/>
      <c r="CJ298" s="184"/>
      <c r="CK298" s="184"/>
      <c r="CL298" s="184"/>
      <c r="CM298" s="184"/>
      <c r="CN298" s="184"/>
      <c r="CO298" s="184"/>
      <c r="CP298" s="184"/>
      <c r="CQ298" s="184"/>
      <c r="CR298" s="184"/>
      <c r="CS298" s="184"/>
      <c r="CT298" s="184"/>
      <c r="CU298" s="184"/>
      <c r="CV298" s="184"/>
      <c r="CW298" s="184"/>
      <c r="CX298" s="184"/>
      <c r="CY298" s="184"/>
      <c r="CZ298" s="184"/>
      <c r="DA298" s="184"/>
      <c r="DB298" s="184"/>
      <c r="DC298" s="184"/>
      <c r="DD298" s="184"/>
      <c r="DE298" s="184"/>
      <c r="DF298" s="184"/>
      <c r="DG298" s="184"/>
      <c r="DH298" s="184"/>
      <c r="DI298" s="184"/>
      <c r="DJ298" s="184"/>
      <c r="DK298" s="184"/>
      <c r="DL298" s="184"/>
      <c r="DM298" s="184"/>
      <c r="DN298" s="184"/>
    </row>
    <row r="299" spans="1:118" ht="20.100000000000001" customHeight="1" thickBot="1" x14ac:dyDescent="0.3">
      <c r="A299" s="260"/>
      <c r="B299" s="331"/>
      <c r="C299" s="239"/>
      <c r="D299" s="239"/>
      <c r="E299" s="239"/>
      <c r="F299" s="321"/>
      <c r="G299" s="321"/>
      <c r="H299" s="239"/>
      <c r="I299" s="239"/>
      <c r="J299" s="242"/>
      <c r="K299" s="245"/>
      <c r="L299" s="341"/>
      <c r="M299" s="248"/>
      <c r="N299" s="251"/>
      <c r="O299" s="344"/>
      <c r="P299" s="233"/>
      <c r="Q299" s="233"/>
      <c r="R299" s="236"/>
      <c r="S299" s="236"/>
      <c r="T299" s="219"/>
      <c r="U299" s="219"/>
      <c r="V299" s="219"/>
      <c r="W299" s="219"/>
      <c r="X299" s="101" t="s">
        <v>458</v>
      </c>
      <c r="Y299" s="101" t="s">
        <v>289</v>
      </c>
      <c r="Z299" s="224"/>
      <c r="AA299" s="19" t="s">
        <v>224</v>
      </c>
      <c r="AD299" s="24"/>
      <c r="AE299" s="24">
        <v>0.01</v>
      </c>
      <c r="AF299" s="24"/>
      <c r="AG299" s="24">
        <v>500</v>
      </c>
      <c r="AH299" s="24">
        <v>2.5</v>
      </c>
      <c r="AI299" s="24"/>
      <c r="AJ299" s="24"/>
      <c r="AQ299" s="227"/>
      <c r="AR299" s="182"/>
      <c r="AS299" s="182"/>
      <c r="AT299" s="182"/>
      <c r="AU299" s="182"/>
      <c r="AV299" s="182"/>
      <c r="AW299" s="182"/>
      <c r="AX299" s="182"/>
      <c r="AY299" s="182"/>
      <c r="AZ299" s="182"/>
      <c r="BA299" s="182"/>
      <c r="BB299" s="182"/>
      <c r="BC299" s="182"/>
      <c r="BD299" s="182"/>
      <c r="BE299" s="182"/>
      <c r="BF299" s="182"/>
      <c r="BG299" s="182"/>
      <c r="BH299" s="182"/>
      <c r="BI299" s="182"/>
      <c r="BJ299" s="182"/>
      <c r="BK299" s="182"/>
      <c r="BL299" s="182"/>
      <c r="BM299" s="182"/>
      <c r="BN299" s="182"/>
      <c r="BO299" s="182"/>
      <c r="BP299" s="182"/>
      <c r="BQ299" s="182"/>
      <c r="BR299" s="182"/>
      <c r="BS299" s="182"/>
      <c r="BT299" s="182"/>
      <c r="BU299" s="182"/>
      <c r="BV299" s="182"/>
      <c r="BW299" s="182"/>
      <c r="BX299" s="182"/>
      <c r="BY299" s="182"/>
      <c r="BZ299" s="182"/>
      <c r="CA299" s="182"/>
      <c r="CB299" s="182"/>
      <c r="CC299" s="182"/>
      <c r="CD299" s="182"/>
      <c r="CE299" s="182"/>
      <c r="CF299" s="182"/>
      <c r="CG299" s="182"/>
      <c r="CH299" s="182"/>
      <c r="CI299" s="182"/>
      <c r="CJ299" s="182"/>
      <c r="CK299" s="182"/>
      <c r="CL299" s="182"/>
      <c r="CM299" s="182"/>
      <c r="CN299" s="182"/>
      <c r="CO299" s="182"/>
      <c r="CP299" s="182"/>
      <c r="CQ299" s="182"/>
      <c r="CR299" s="182"/>
      <c r="CS299" s="182"/>
      <c r="CT299" s="182"/>
      <c r="CU299" s="182"/>
      <c r="CV299" s="182"/>
      <c r="CW299" s="182"/>
      <c r="CX299" s="182"/>
      <c r="CY299" s="182"/>
      <c r="CZ299" s="182"/>
      <c r="DA299" s="182"/>
      <c r="DB299" s="182"/>
      <c r="DC299" s="182"/>
      <c r="DD299" s="182"/>
      <c r="DE299" s="182"/>
      <c r="DF299" s="182"/>
      <c r="DG299" s="182"/>
      <c r="DH299" s="182"/>
      <c r="DI299" s="182"/>
      <c r="DJ299" s="182"/>
      <c r="DK299" s="182"/>
      <c r="DL299" s="182"/>
      <c r="DM299" s="182"/>
      <c r="DN299" s="182"/>
    </row>
    <row r="300" spans="1:118" ht="20.100000000000001" customHeight="1" thickBot="1" x14ac:dyDescent="0.3">
      <c r="A300" s="260"/>
      <c r="B300" s="331"/>
      <c r="C300" s="239"/>
      <c r="D300" s="239"/>
      <c r="E300" s="239"/>
      <c r="F300" s="321"/>
      <c r="G300" s="321"/>
      <c r="H300" s="239"/>
      <c r="I300" s="239"/>
      <c r="J300" s="242"/>
      <c r="K300" s="245"/>
      <c r="L300" s="341"/>
      <c r="M300" s="248"/>
      <c r="N300" s="251"/>
      <c r="O300" s="344"/>
      <c r="P300" s="233"/>
      <c r="Q300" s="233"/>
      <c r="R300" s="236"/>
      <c r="S300" s="236"/>
      <c r="T300" s="219"/>
      <c r="U300" s="219"/>
      <c r="V300" s="219"/>
      <c r="W300" s="219"/>
      <c r="X300" s="101" t="s">
        <v>293</v>
      </c>
      <c r="Y300" s="101" t="s">
        <v>459</v>
      </c>
      <c r="Z300" s="224"/>
      <c r="AA300" s="19" t="s">
        <v>224</v>
      </c>
      <c r="AD300" s="24"/>
      <c r="AE300" s="24">
        <v>0.01</v>
      </c>
      <c r="AF300" s="24"/>
      <c r="AG300" s="24">
        <v>500</v>
      </c>
      <c r="AH300" s="24">
        <v>2.5</v>
      </c>
      <c r="AI300" s="24"/>
      <c r="AJ300" s="24"/>
      <c r="AQ300" s="227"/>
      <c r="AR300" s="182"/>
      <c r="AS300" s="182"/>
      <c r="AT300" s="182"/>
      <c r="AU300" s="182"/>
      <c r="AV300" s="182"/>
      <c r="AW300" s="182"/>
      <c r="AX300" s="182"/>
      <c r="AY300" s="182"/>
      <c r="AZ300" s="182"/>
      <c r="BA300" s="182"/>
      <c r="BB300" s="182"/>
      <c r="BC300" s="182"/>
      <c r="BD300" s="182"/>
      <c r="BE300" s="182"/>
      <c r="BF300" s="182"/>
      <c r="BG300" s="182"/>
      <c r="BH300" s="182"/>
      <c r="BI300" s="182"/>
      <c r="BJ300" s="182"/>
      <c r="BK300" s="182"/>
      <c r="BL300" s="182"/>
      <c r="BM300" s="182"/>
      <c r="BN300" s="182"/>
      <c r="BO300" s="182"/>
      <c r="BP300" s="182"/>
      <c r="BQ300" s="182"/>
      <c r="BR300" s="182"/>
      <c r="BS300" s="182"/>
      <c r="BT300" s="182"/>
      <c r="BU300" s="182"/>
      <c r="BV300" s="182"/>
      <c r="BW300" s="182"/>
      <c r="BX300" s="182"/>
      <c r="BY300" s="182"/>
      <c r="BZ300" s="182"/>
      <c r="CA300" s="182"/>
      <c r="CB300" s="182"/>
      <c r="CC300" s="182"/>
      <c r="CD300" s="182"/>
      <c r="CE300" s="182"/>
      <c r="CF300" s="182"/>
      <c r="CG300" s="182"/>
      <c r="CH300" s="182"/>
      <c r="CI300" s="182"/>
      <c r="CJ300" s="182"/>
      <c r="CK300" s="182"/>
      <c r="CL300" s="182"/>
      <c r="CM300" s="182"/>
      <c r="CN300" s="182"/>
      <c r="CO300" s="182"/>
      <c r="CP300" s="182"/>
      <c r="CQ300" s="182"/>
      <c r="CR300" s="182"/>
      <c r="CS300" s="182"/>
      <c r="CT300" s="182"/>
      <c r="CU300" s="182"/>
      <c r="CV300" s="182"/>
      <c r="CW300" s="182"/>
      <c r="CX300" s="182"/>
      <c r="CY300" s="182"/>
      <c r="CZ300" s="182"/>
      <c r="DA300" s="182"/>
      <c r="DB300" s="182"/>
      <c r="DC300" s="182"/>
      <c r="DD300" s="182"/>
      <c r="DE300" s="182"/>
      <c r="DF300" s="182"/>
      <c r="DG300" s="182"/>
      <c r="DH300" s="182"/>
      <c r="DI300" s="182"/>
      <c r="DJ300" s="182"/>
      <c r="DK300" s="182"/>
      <c r="DL300" s="182"/>
      <c r="DM300" s="182"/>
      <c r="DN300" s="182"/>
    </row>
    <row r="301" spans="1:118" ht="20.100000000000001" customHeight="1" thickBot="1" x14ac:dyDescent="0.3">
      <c r="A301" s="260"/>
      <c r="B301" s="331"/>
      <c r="C301" s="239"/>
      <c r="D301" s="239"/>
      <c r="E301" s="239"/>
      <c r="F301" s="321"/>
      <c r="G301" s="321"/>
      <c r="H301" s="239"/>
      <c r="I301" s="239"/>
      <c r="J301" s="242"/>
      <c r="K301" s="245"/>
      <c r="L301" s="341"/>
      <c r="M301" s="248"/>
      <c r="N301" s="251"/>
      <c r="O301" s="344"/>
      <c r="P301" s="233"/>
      <c r="Q301" s="233"/>
      <c r="R301" s="236"/>
      <c r="S301" s="236"/>
      <c r="T301" s="219"/>
      <c r="U301" s="219"/>
      <c r="V301" s="219"/>
      <c r="W301" s="219"/>
      <c r="X301" s="101" t="s">
        <v>460</v>
      </c>
      <c r="Y301" s="101" t="s">
        <v>459</v>
      </c>
      <c r="Z301" s="224"/>
      <c r="AA301" s="19" t="s">
        <v>224</v>
      </c>
      <c r="AD301" s="24"/>
      <c r="AE301" s="24">
        <v>8.9999999999999993E-3</v>
      </c>
      <c r="AG301" s="24">
        <v>325</v>
      </c>
      <c r="AH301" s="24">
        <v>3.2</v>
      </c>
      <c r="AJ301" s="24"/>
      <c r="AQ301" s="227"/>
      <c r="AR301" s="182"/>
      <c r="AS301" s="182"/>
      <c r="AT301" s="182"/>
      <c r="AU301" s="182"/>
      <c r="AV301" s="182"/>
      <c r="AW301" s="182"/>
      <c r="AX301" s="182"/>
      <c r="AY301" s="182"/>
      <c r="AZ301" s="182"/>
      <c r="BA301" s="182"/>
      <c r="BB301" s="182"/>
      <c r="BC301" s="182"/>
      <c r="BD301" s="182"/>
      <c r="BE301" s="182"/>
      <c r="BF301" s="182"/>
      <c r="BG301" s="182"/>
      <c r="BH301" s="182"/>
      <c r="BI301" s="182"/>
      <c r="BJ301" s="182"/>
      <c r="BK301" s="182"/>
      <c r="BL301" s="182"/>
      <c r="BM301" s="182"/>
      <c r="BN301" s="182"/>
      <c r="BO301" s="182"/>
      <c r="BP301" s="182"/>
      <c r="BQ301" s="182"/>
      <c r="BR301" s="182"/>
      <c r="BS301" s="182"/>
      <c r="BT301" s="182"/>
      <c r="BU301" s="182"/>
      <c r="BV301" s="182"/>
      <c r="BW301" s="182"/>
      <c r="BX301" s="182"/>
      <c r="BY301" s="182"/>
      <c r="BZ301" s="182"/>
      <c r="CA301" s="182"/>
      <c r="CB301" s="182"/>
      <c r="CC301" s="182"/>
      <c r="CD301" s="182"/>
      <c r="CE301" s="182"/>
      <c r="CF301" s="182"/>
      <c r="CG301" s="182"/>
      <c r="CH301" s="182"/>
      <c r="CI301" s="182"/>
      <c r="CJ301" s="182"/>
      <c r="CK301" s="182"/>
      <c r="CL301" s="182"/>
      <c r="CM301" s="182"/>
      <c r="CN301" s="182"/>
      <c r="CO301" s="182"/>
      <c r="CP301" s="182"/>
      <c r="CQ301" s="182"/>
      <c r="CR301" s="182"/>
      <c r="CS301" s="182"/>
      <c r="CT301" s="182"/>
      <c r="CU301" s="182"/>
      <c r="CV301" s="182"/>
      <c r="CW301" s="182"/>
      <c r="CX301" s="182"/>
      <c r="CY301" s="182"/>
      <c r="CZ301" s="182"/>
      <c r="DA301" s="182"/>
      <c r="DB301" s="182"/>
      <c r="DC301" s="182"/>
      <c r="DD301" s="182"/>
      <c r="DE301" s="182"/>
      <c r="DF301" s="182"/>
      <c r="DG301" s="182"/>
      <c r="DH301" s="182"/>
      <c r="DI301" s="182"/>
      <c r="DJ301" s="182"/>
      <c r="DK301" s="182"/>
      <c r="DL301" s="182"/>
      <c r="DM301" s="182"/>
      <c r="DN301" s="182"/>
    </row>
    <row r="302" spans="1:118" ht="20.100000000000001" customHeight="1" thickBot="1" x14ac:dyDescent="0.3">
      <c r="A302" s="260"/>
      <c r="B302" s="331"/>
      <c r="C302" s="239"/>
      <c r="D302" s="239"/>
      <c r="E302" s="239"/>
      <c r="F302" s="321"/>
      <c r="G302" s="321"/>
      <c r="H302" s="239"/>
      <c r="I302" s="239"/>
      <c r="J302" s="242"/>
      <c r="K302" s="245"/>
      <c r="L302" s="341"/>
      <c r="M302" s="248"/>
      <c r="N302" s="251"/>
      <c r="O302" s="344"/>
      <c r="P302" s="233"/>
      <c r="Q302" s="233"/>
      <c r="R302" s="236"/>
      <c r="S302" s="236"/>
      <c r="T302" s="219"/>
      <c r="U302" s="219"/>
      <c r="V302" s="219"/>
      <c r="W302" s="219"/>
      <c r="X302" s="101" t="s">
        <v>461</v>
      </c>
      <c r="Y302" s="101" t="s">
        <v>459</v>
      </c>
      <c r="Z302" s="224"/>
      <c r="AA302" s="19" t="s">
        <v>224</v>
      </c>
      <c r="AD302" s="24"/>
      <c r="AE302" s="24">
        <v>8.0000000000000002E-3</v>
      </c>
      <c r="AG302" s="24">
        <v>325</v>
      </c>
      <c r="AH302" s="24">
        <v>3.2</v>
      </c>
      <c r="AJ302" s="24"/>
      <c r="AQ302" s="227"/>
      <c r="AR302" s="182"/>
      <c r="AS302" s="182"/>
      <c r="AT302" s="182"/>
      <c r="AU302" s="182"/>
      <c r="AV302" s="182"/>
      <c r="AW302" s="182"/>
      <c r="AX302" s="182"/>
      <c r="AY302" s="182"/>
      <c r="AZ302" s="182"/>
      <c r="BA302" s="182"/>
      <c r="BB302" s="182"/>
      <c r="BC302" s="182"/>
      <c r="BD302" s="182"/>
      <c r="BE302" s="182"/>
      <c r="BF302" s="182"/>
      <c r="BG302" s="182"/>
      <c r="BH302" s="182"/>
      <c r="BI302" s="182"/>
      <c r="BJ302" s="182"/>
      <c r="BK302" s="182"/>
      <c r="BL302" s="182"/>
      <c r="BM302" s="182"/>
      <c r="BN302" s="182"/>
      <c r="BO302" s="182"/>
      <c r="BP302" s="182"/>
      <c r="BQ302" s="182"/>
      <c r="BR302" s="182"/>
      <c r="BS302" s="182"/>
      <c r="BT302" s="182"/>
      <c r="BU302" s="182"/>
      <c r="BV302" s="182"/>
      <c r="BW302" s="182"/>
      <c r="BX302" s="182"/>
      <c r="BY302" s="182"/>
      <c r="BZ302" s="182"/>
      <c r="CA302" s="182"/>
      <c r="CB302" s="182"/>
      <c r="CC302" s="182"/>
      <c r="CD302" s="182"/>
      <c r="CE302" s="182"/>
      <c r="CF302" s="182"/>
      <c r="CG302" s="182"/>
      <c r="CH302" s="182"/>
      <c r="CI302" s="182"/>
      <c r="CJ302" s="182"/>
      <c r="CK302" s="182"/>
      <c r="CL302" s="182"/>
      <c r="CM302" s="182"/>
      <c r="CN302" s="182"/>
      <c r="CO302" s="182"/>
      <c r="CP302" s="182"/>
      <c r="CQ302" s="182"/>
      <c r="CR302" s="182"/>
      <c r="CS302" s="182"/>
      <c r="CT302" s="182"/>
      <c r="CU302" s="182"/>
      <c r="CV302" s="182"/>
      <c r="CW302" s="182"/>
      <c r="CX302" s="182"/>
      <c r="CY302" s="182"/>
      <c r="CZ302" s="182"/>
      <c r="DA302" s="182"/>
      <c r="DB302" s="182"/>
      <c r="DC302" s="182"/>
      <c r="DD302" s="182"/>
      <c r="DE302" s="182"/>
      <c r="DF302" s="182"/>
      <c r="DG302" s="182"/>
      <c r="DH302" s="182"/>
      <c r="DI302" s="182"/>
      <c r="DJ302" s="182"/>
      <c r="DK302" s="182"/>
      <c r="DL302" s="182"/>
      <c r="DM302" s="182"/>
      <c r="DN302" s="182"/>
    </row>
    <row r="303" spans="1:118" s="35" customFormat="1" ht="20.100000000000001" customHeight="1" thickBot="1" x14ac:dyDescent="0.3">
      <c r="A303" s="261"/>
      <c r="B303" s="332"/>
      <c r="C303" s="240"/>
      <c r="D303" s="240"/>
      <c r="E303" s="240"/>
      <c r="F303" s="322"/>
      <c r="G303" s="322"/>
      <c r="H303" s="240"/>
      <c r="I303" s="240"/>
      <c r="J303" s="243"/>
      <c r="K303" s="246"/>
      <c r="L303" s="342"/>
      <c r="M303" s="249"/>
      <c r="N303" s="252"/>
      <c r="O303" s="345"/>
      <c r="P303" s="234"/>
      <c r="Q303" s="234"/>
      <c r="R303" s="237"/>
      <c r="S303" s="237"/>
      <c r="T303" s="220"/>
      <c r="U303" s="220"/>
      <c r="V303" s="220"/>
      <c r="W303" s="220"/>
      <c r="X303" s="125" t="s">
        <v>462</v>
      </c>
      <c r="Y303" s="125" t="s">
        <v>459</v>
      </c>
      <c r="Z303" s="225"/>
      <c r="AA303" s="19" t="s">
        <v>224</v>
      </c>
      <c r="AB303" s="34"/>
      <c r="AC303" s="34"/>
      <c r="AD303" s="34"/>
      <c r="AE303" s="34">
        <v>8.0000000000000002E-3</v>
      </c>
      <c r="AF303" s="135"/>
      <c r="AG303" s="34">
        <v>325</v>
      </c>
      <c r="AH303" s="34">
        <v>3.2</v>
      </c>
      <c r="AI303" s="135"/>
      <c r="AJ303" s="34"/>
      <c r="AK303" s="34"/>
      <c r="AL303" s="135"/>
      <c r="AM303" s="135"/>
      <c r="AN303" s="34"/>
      <c r="AO303" s="34"/>
      <c r="AP303" s="34"/>
      <c r="AQ303" s="228"/>
      <c r="AR303" s="183"/>
      <c r="AS303" s="183"/>
      <c r="AT303" s="183"/>
      <c r="AU303" s="183"/>
      <c r="AV303" s="183"/>
      <c r="AW303" s="183"/>
      <c r="AX303" s="183"/>
      <c r="AY303" s="183"/>
      <c r="AZ303" s="183"/>
      <c r="BA303" s="183"/>
      <c r="BB303" s="183"/>
      <c r="BC303" s="183"/>
      <c r="BD303" s="183"/>
      <c r="BE303" s="183"/>
      <c r="BF303" s="183"/>
      <c r="BG303" s="183"/>
      <c r="BH303" s="183"/>
      <c r="BI303" s="183"/>
      <c r="BJ303" s="183"/>
      <c r="BK303" s="183"/>
      <c r="BL303" s="183"/>
      <c r="BM303" s="183"/>
      <c r="BN303" s="183"/>
      <c r="BO303" s="183"/>
      <c r="BP303" s="183"/>
      <c r="BQ303" s="183"/>
      <c r="BR303" s="183"/>
      <c r="BS303" s="183"/>
      <c r="BT303" s="183"/>
      <c r="BU303" s="183"/>
      <c r="BV303" s="183"/>
      <c r="BW303" s="183"/>
      <c r="BX303" s="183"/>
      <c r="BY303" s="183"/>
      <c r="BZ303" s="183"/>
      <c r="CA303" s="183"/>
      <c r="CB303" s="183"/>
      <c r="CC303" s="183"/>
      <c r="CD303" s="183"/>
      <c r="CE303" s="183"/>
      <c r="CF303" s="183"/>
      <c r="CG303" s="183"/>
      <c r="CH303" s="183"/>
      <c r="CI303" s="183"/>
      <c r="CJ303" s="183"/>
      <c r="CK303" s="183"/>
      <c r="CL303" s="183"/>
      <c r="CM303" s="183"/>
      <c r="CN303" s="183"/>
      <c r="CO303" s="183"/>
      <c r="CP303" s="183"/>
      <c r="CQ303" s="183"/>
      <c r="CR303" s="183"/>
      <c r="CS303" s="183"/>
      <c r="CT303" s="183"/>
      <c r="CU303" s="183"/>
      <c r="CV303" s="183"/>
      <c r="CW303" s="183"/>
      <c r="CX303" s="183"/>
      <c r="CY303" s="183"/>
      <c r="CZ303" s="183"/>
      <c r="DA303" s="183"/>
      <c r="DB303" s="183"/>
      <c r="DC303" s="183"/>
      <c r="DD303" s="183"/>
      <c r="DE303" s="183"/>
      <c r="DF303" s="183"/>
      <c r="DG303" s="183"/>
      <c r="DH303" s="183"/>
      <c r="DI303" s="183"/>
      <c r="DJ303" s="183"/>
      <c r="DK303" s="183"/>
      <c r="DL303" s="183"/>
      <c r="DM303" s="183"/>
      <c r="DN303" s="183"/>
    </row>
    <row r="304" spans="1:118" s="20" customFormat="1" ht="20.100000000000001" customHeight="1" thickBot="1" x14ac:dyDescent="0.3">
      <c r="A304" s="259">
        <v>89</v>
      </c>
      <c r="B304" s="330" t="s">
        <v>455</v>
      </c>
      <c r="C304" s="265"/>
      <c r="D304" s="265"/>
      <c r="E304" s="265"/>
      <c r="F304" s="262" t="s">
        <v>456</v>
      </c>
      <c r="G304" s="262" t="s">
        <v>45</v>
      </c>
      <c r="H304" s="265"/>
      <c r="I304" s="238" t="s">
        <v>46</v>
      </c>
      <c r="J304" s="241"/>
      <c r="K304" s="244">
        <v>20.488</v>
      </c>
      <c r="L304" s="340">
        <v>7.9</v>
      </c>
      <c r="M304" s="247">
        <v>20.57</v>
      </c>
      <c r="N304" s="320" t="s">
        <v>47</v>
      </c>
      <c r="O304" s="343">
        <v>0.30499999999999999</v>
      </c>
      <c r="P304" s="232"/>
      <c r="Q304" s="232"/>
      <c r="R304" s="235">
        <v>3.04</v>
      </c>
      <c r="S304" s="235">
        <f>R304/O304</f>
        <v>9.9672131147540988</v>
      </c>
      <c r="T304" s="218">
        <v>21000000</v>
      </c>
      <c r="U304" s="218">
        <v>4.2478508172238619E-4</v>
      </c>
      <c r="V304" s="218">
        <f>U304*10^12</f>
        <v>424785081.72238618</v>
      </c>
      <c r="W304" s="218">
        <f>T304*U304</f>
        <v>8920.4867161701095</v>
      </c>
      <c r="X304" s="122" t="s">
        <v>457</v>
      </c>
      <c r="Y304" s="122" t="s">
        <v>289</v>
      </c>
      <c r="Z304" s="223">
        <v>0.38</v>
      </c>
      <c r="AA304" s="19" t="s">
        <v>224</v>
      </c>
      <c r="AB304" s="19"/>
      <c r="AC304" s="19"/>
      <c r="AD304" s="19"/>
      <c r="AE304" s="19">
        <v>1.2E-2</v>
      </c>
      <c r="AF304" s="134"/>
      <c r="AG304" s="19">
        <v>320</v>
      </c>
      <c r="AH304" s="19">
        <v>5.2</v>
      </c>
      <c r="AI304" s="134"/>
      <c r="AJ304" s="19"/>
      <c r="AK304" s="19"/>
      <c r="AL304" s="19" t="s">
        <v>430</v>
      </c>
      <c r="AM304" s="134"/>
      <c r="AN304" s="19"/>
      <c r="AO304" s="19"/>
      <c r="AP304" s="19"/>
      <c r="AQ304" s="226"/>
      <c r="AR304" s="184"/>
      <c r="AS304" s="184"/>
      <c r="AT304" s="184"/>
      <c r="AU304" s="184"/>
      <c r="AV304" s="184"/>
      <c r="AW304" s="184"/>
      <c r="AX304" s="184"/>
      <c r="AY304" s="184"/>
      <c r="AZ304" s="184"/>
      <c r="BA304" s="184"/>
      <c r="BB304" s="184"/>
      <c r="BC304" s="184"/>
      <c r="BD304" s="184"/>
      <c r="BE304" s="184"/>
      <c r="BF304" s="184"/>
      <c r="BG304" s="184"/>
      <c r="BH304" s="184"/>
      <c r="BI304" s="184"/>
      <c r="BJ304" s="184"/>
      <c r="BK304" s="184"/>
      <c r="BL304" s="184"/>
      <c r="BM304" s="184"/>
      <c r="BN304" s="184"/>
      <c r="BO304" s="184"/>
      <c r="BP304" s="184"/>
      <c r="BQ304" s="184"/>
      <c r="BR304" s="184"/>
      <c r="BS304" s="184"/>
      <c r="BT304" s="184"/>
      <c r="BU304" s="184"/>
      <c r="BV304" s="184"/>
      <c r="BW304" s="184"/>
      <c r="BX304" s="184"/>
      <c r="BY304" s="184"/>
      <c r="BZ304" s="184"/>
      <c r="CA304" s="184"/>
      <c r="CB304" s="184"/>
      <c r="CC304" s="184"/>
      <c r="CD304" s="184"/>
      <c r="CE304" s="184"/>
      <c r="CF304" s="184"/>
      <c r="CG304" s="184"/>
      <c r="CH304" s="184"/>
      <c r="CI304" s="184"/>
      <c r="CJ304" s="184"/>
      <c r="CK304" s="184"/>
      <c r="CL304" s="184"/>
      <c r="CM304" s="184"/>
      <c r="CN304" s="184"/>
      <c r="CO304" s="184"/>
      <c r="CP304" s="184"/>
      <c r="CQ304" s="184"/>
      <c r="CR304" s="184"/>
      <c r="CS304" s="184"/>
      <c r="CT304" s="184"/>
      <c r="CU304" s="184"/>
      <c r="CV304" s="184"/>
      <c r="CW304" s="184"/>
      <c r="CX304" s="184"/>
      <c r="CY304" s="184"/>
      <c r="CZ304" s="184"/>
      <c r="DA304" s="184"/>
      <c r="DB304" s="184"/>
      <c r="DC304" s="184"/>
      <c r="DD304" s="184"/>
      <c r="DE304" s="184"/>
      <c r="DF304" s="184"/>
      <c r="DG304" s="184"/>
      <c r="DH304" s="184"/>
      <c r="DI304" s="184"/>
      <c r="DJ304" s="184"/>
      <c r="DK304" s="184"/>
      <c r="DL304" s="184"/>
      <c r="DM304" s="184"/>
      <c r="DN304" s="184"/>
    </row>
    <row r="305" spans="1:118" ht="20.100000000000001" customHeight="1" thickBot="1" x14ac:dyDescent="0.3">
      <c r="A305" s="260"/>
      <c r="B305" s="331"/>
      <c r="C305" s="239"/>
      <c r="D305" s="239"/>
      <c r="E305" s="239"/>
      <c r="F305" s="321"/>
      <c r="G305" s="321"/>
      <c r="H305" s="239"/>
      <c r="I305" s="239"/>
      <c r="J305" s="242"/>
      <c r="K305" s="245"/>
      <c r="L305" s="341"/>
      <c r="M305" s="248"/>
      <c r="N305" s="251"/>
      <c r="O305" s="344"/>
      <c r="P305" s="233"/>
      <c r="Q305" s="233"/>
      <c r="R305" s="236"/>
      <c r="S305" s="236"/>
      <c r="T305" s="219"/>
      <c r="U305" s="219"/>
      <c r="V305" s="219"/>
      <c r="W305" s="219"/>
      <c r="X305" s="101" t="s">
        <v>458</v>
      </c>
      <c r="Y305" s="101" t="s">
        <v>289</v>
      </c>
      <c r="Z305" s="224"/>
      <c r="AA305" s="19" t="s">
        <v>224</v>
      </c>
      <c r="AD305" s="24"/>
      <c r="AE305" s="24">
        <v>0.01</v>
      </c>
      <c r="AF305" s="24"/>
      <c r="AG305" s="24">
        <v>500</v>
      </c>
      <c r="AH305" s="24">
        <v>2.5</v>
      </c>
      <c r="AI305" s="24"/>
      <c r="AJ305" s="24"/>
      <c r="AQ305" s="227"/>
      <c r="AR305" s="182"/>
      <c r="AS305" s="182"/>
      <c r="AT305" s="182"/>
      <c r="AU305" s="182"/>
      <c r="AV305" s="182"/>
      <c r="AW305" s="182"/>
      <c r="AX305" s="182"/>
      <c r="AY305" s="182"/>
      <c r="AZ305" s="182"/>
      <c r="BA305" s="182"/>
      <c r="BB305" s="182"/>
      <c r="BC305" s="182"/>
      <c r="BD305" s="182"/>
      <c r="BE305" s="182"/>
      <c r="BF305" s="182"/>
      <c r="BG305" s="182"/>
      <c r="BH305" s="182"/>
      <c r="BI305" s="182"/>
      <c r="BJ305" s="182"/>
      <c r="BK305" s="182"/>
      <c r="BL305" s="182"/>
      <c r="BM305" s="182"/>
      <c r="BN305" s="182"/>
      <c r="BO305" s="182"/>
      <c r="BP305" s="182"/>
      <c r="BQ305" s="182"/>
      <c r="BR305" s="182"/>
      <c r="BS305" s="182"/>
      <c r="BT305" s="182"/>
      <c r="BU305" s="182"/>
      <c r="BV305" s="182"/>
      <c r="BW305" s="182"/>
      <c r="BX305" s="182"/>
      <c r="BY305" s="182"/>
      <c r="BZ305" s="182"/>
      <c r="CA305" s="182"/>
      <c r="CB305" s="182"/>
      <c r="CC305" s="182"/>
      <c r="CD305" s="182"/>
      <c r="CE305" s="182"/>
      <c r="CF305" s="182"/>
      <c r="CG305" s="182"/>
      <c r="CH305" s="182"/>
      <c r="CI305" s="182"/>
      <c r="CJ305" s="182"/>
      <c r="CK305" s="182"/>
      <c r="CL305" s="182"/>
      <c r="CM305" s="182"/>
      <c r="CN305" s="182"/>
      <c r="CO305" s="182"/>
      <c r="CP305" s="182"/>
      <c r="CQ305" s="182"/>
      <c r="CR305" s="182"/>
      <c r="CS305" s="182"/>
      <c r="CT305" s="182"/>
      <c r="CU305" s="182"/>
      <c r="CV305" s="182"/>
      <c r="CW305" s="182"/>
      <c r="CX305" s="182"/>
      <c r="CY305" s="182"/>
      <c r="CZ305" s="182"/>
      <c r="DA305" s="182"/>
      <c r="DB305" s="182"/>
      <c r="DC305" s="182"/>
      <c r="DD305" s="182"/>
      <c r="DE305" s="182"/>
      <c r="DF305" s="182"/>
      <c r="DG305" s="182"/>
      <c r="DH305" s="182"/>
      <c r="DI305" s="182"/>
      <c r="DJ305" s="182"/>
      <c r="DK305" s="182"/>
      <c r="DL305" s="182"/>
      <c r="DM305" s="182"/>
      <c r="DN305" s="182"/>
    </row>
    <row r="306" spans="1:118" ht="20.100000000000001" customHeight="1" thickBot="1" x14ac:dyDescent="0.3">
      <c r="A306" s="260"/>
      <c r="B306" s="331"/>
      <c r="C306" s="239"/>
      <c r="D306" s="239"/>
      <c r="E306" s="239"/>
      <c r="F306" s="321"/>
      <c r="G306" s="321"/>
      <c r="H306" s="239"/>
      <c r="I306" s="239"/>
      <c r="J306" s="242"/>
      <c r="K306" s="245"/>
      <c r="L306" s="341"/>
      <c r="M306" s="248"/>
      <c r="N306" s="251"/>
      <c r="O306" s="344"/>
      <c r="P306" s="233"/>
      <c r="Q306" s="233"/>
      <c r="R306" s="236"/>
      <c r="S306" s="236"/>
      <c r="T306" s="219"/>
      <c r="U306" s="219"/>
      <c r="V306" s="219"/>
      <c r="W306" s="219"/>
      <c r="X306" s="101" t="s">
        <v>293</v>
      </c>
      <c r="Y306" s="101" t="s">
        <v>459</v>
      </c>
      <c r="Z306" s="224"/>
      <c r="AA306" s="19" t="s">
        <v>224</v>
      </c>
      <c r="AD306" s="24"/>
      <c r="AE306" s="24">
        <v>0.01</v>
      </c>
      <c r="AF306" s="24"/>
      <c r="AG306" s="24">
        <v>500</v>
      </c>
      <c r="AH306" s="24">
        <v>2.5</v>
      </c>
      <c r="AI306" s="24"/>
      <c r="AJ306" s="24"/>
      <c r="AQ306" s="227"/>
      <c r="AR306" s="182"/>
      <c r="AS306" s="182"/>
      <c r="AT306" s="182"/>
      <c r="AU306" s="182"/>
      <c r="AV306" s="182"/>
      <c r="AW306" s="182"/>
      <c r="AX306" s="182"/>
      <c r="AY306" s="182"/>
      <c r="AZ306" s="182"/>
      <c r="BA306" s="182"/>
      <c r="BB306" s="182"/>
      <c r="BC306" s="182"/>
      <c r="BD306" s="182"/>
      <c r="BE306" s="182"/>
      <c r="BF306" s="182"/>
      <c r="BG306" s="182"/>
      <c r="BH306" s="182"/>
      <c r="BI306" s="182"/>
      <c r="BJ306" s="182"/>
      <c r="BK306" s="182"/>
      <c r="BL306" s="182"/>
      <c r="BM306" s="182"/>
      <c r="BN306" s="182"/>
      <c r="BO306" s="182"/>
      <c r="BP306" s="182"/>
      <c r="BQ306" s="182"/>
      <c r="BR306" s="182"/>
      <c r="BS306" s="182"/>
      <c r="BT306" s="182"/>
      <c r="BU306" s="182"/>
      <c r="BV306" s="182"/>
      <c r="BW306" s="182"/>
      <c r="BX306" s="182"/>
      <c r="BY306" s="182"/>
      <c r="BZ306" s="182"/>
      <c r="CA306" s="182"/>
      <c r="CB306" s="182"/>
      <c r="CC306" s="182"/>
      <c r="CD306" s="182"/>
      <c r="CE306" s="182"/>
      <c r="CF306" s="182"/>
      <c r="CG306" s="182"/>
      <c r="CH306" s="182"/>
      <c r="CI306" s="182"/>
      <c r="CJ306" s="182"/>
      <c r="CK306" s="182"/>
      <c r="CL306" s="182"/>
      <c r="CM306" s="182"/>
      <c r="CN306" s="182"/>
      <c r="CO306" s="182"/>
      <c r="CP306" s="182"/>
      <c r="CQ306" s="182"/>
      <c r="CR306" s="182"/>
      <c r="CS306" s="182"/>
      <c r="CT306" s="182"/>
      <c r="CU306" s="182"/>
      <c r="CV306" s="182"/>
      <c r="CW306" s="182"/>
      <c r="CX306" s="182"/>
      <c r="CY306" s="182"/>
      <c r="CZ306" s="182"/>
      <c r="DA306" s="182"/>
      <c r="DB306" s="182"/>
      <c r="DC306" s="182"/>
      <c r="DD306" s="182"/>
      <c r="DE306" s="182"/>
      <c r="DF306" s="182"/>
      <c r="DG306" s="182"/>
      <c r="DH306" s="182"/>
      <c r="DI306" s="182"/>
      <c r="DJ306" s="182"/>
      <c r="DK306" s="182"/>
      <c r="DL306" s="182"/>
      <c r="DM306" s="182"/>
      <c r="DN306" s="182"/>
    </row>
    <row r="307" spans="1:118" ht="20.100000000000001" customHeight="1" thickBot="1" x14ac:dyDescent="0.3">
      <c r="A307" s="260"/>
      <c r="B307" s="331"/>
      <c r="C307" s="239"/>
      <c r="D307" s="239"/>
      <c r="E307" s="239"/>
      <c r="F307" s="321"/>
      <c r="G307" s="321"/>
      <c r="H307" s="239"/>
      <c r="I307" s="239"/>
      <c r="J307" s="242"/>
      <c r="K307" s="245"/>
      <c r="L307" s="341"/>
      <c r="M307" s="248"/>
      <c r="N307" s="251"/>
      <c r="O307" s="344"/>
      <c r="P307" s="233"/>
      <c r="Q307" s="233"/>
      <c r="R307" s="236"/>
      <c r="S307" s="236"/>
      <c r="T307" s="219"/>
      <c r="U307" s="219"/>
      <c r="V307" s="219"/>
      <c r="W307" s="219"/>
      <c r="X307" s="101" t="s">
        <v>460</v>
      </c>
      <c r="Y307" s="101" t="s">
        <v>459</v>
      </c>
      <c r="Z307" s="224"/>
      <c r="AA307" s="19" t="s">
        <v>224</v>
      </c>
      <c r="AD307" s="24"/>
      <c r="AE307" s="24">
        <v>8.9999999999999993E-3</v>
      </c>
      <c r="AG307" s="24">
        <v>325</v>
      </c>
      <c r="AH307" s="24">
        <v>3.2</v>
      </c>
      <c r="AJ307" s="24"/>
      <c r="AQ307" s="227"/>
      <c r="AR307" s="182"/>
      <c r="AS307" s="182"/>
      <c r="AT307" s="182"/>
      <c r="AU307" s="182"/>
      <c r="AV307" s="182"/>
      <c r="AW307" s="182"/>
      <c r="AX307" s="182"/>
      <c r="AY307" s="182"/>
      <c r="AZ307" s="182"/>
      <c r="BA307" s="182"/>
      <c r="BB307" s="182"/>
      <c r="BC307" s="182"/>
      <c r="BD307" s="182"/>
      <c r="BE307" s="182"/>
      <c r="BF307" s="182"/>
      <c r="BG307" s="182"/>
      <c r="BH307" s="182"/>
      <c r="BI307" s="182"/>
      <c r="BJ307" s="182"/>
      <c r="BK307" s="182"/>
      <c r="BL307" s="182"/>
      <c r="BM307" s="182"/>
      <c r="BN307" s="182"/>
      <c r="BO307" s="182"/>
      <c r="BP307" s="182"/>
      <c r="BQ307" s="182"/>
      <c r="BR307" s="182"/>
      <c r="BS307" s="182"/>
      <c r="BT307" s="182"/>
      <c r="BU307" s="182"/>
      <c r="BV307" s="182"/>
      <c r="BW307" s="182"/>
      <c r="BX307" s="182"/>
      <c r="BY307" s="182"/>
      <c r="BZ307" s="182"/>
      <c r="CA307" s="182"/>
      <c r="CB307" s="182"/>
      <c r="CC307" s="182"/>
      <c r="CD307" s="182"/>
      <c r="CE307" s="182"/>
      <c r="CF307" s="182"/>
      <c r="CG307" s="182"/>
      <c r="CH307" s="182"/>
      <c r="CI307" s="182"/>
      <c r="CJ307" s="182"/>
      <c r="CK307" s="182"/>
      <c r="CL307" s="182"/>
      <c r="CM307" s="182"/>
      <c r="CN307" s="182"/>
      <c r="CO307" s="182"/>
      <c r="CP307" s="182"/>
      <c r="CQ307" s="182"/>
      <c r="CR307" s="182"/>
      <c r="CS307" s="182"/>
      <c r="CT307" s="182"/>
      <c r="CU307" s="182"/>
      <c r="CV307" s="182"/>
      <c r="CW307" s="182"/>
      <c r="CX307" s="182"/>
      <c r="CY307" s="182"/>
      <c r="CZ307" s="182"/>
      <c r="DA307" s="182"/>
      <c r="DB307" s="182"/>
      <c r="DC307" s="182"/>
      <c r="DD307" s="182"/>
      <c r="DE307" s="182"/>
      <c r="DF307" s="182"/>
      <c r="DG307" s="182"/>
      <c r="DH307" s="182"/>
      <c r="DI307" s="182"/>
      <c r="DJ307" s="182"/>
      <c r="DK307" s="182"/>
      <c r="DL307" s="182"/>
      <c r="DM307" s="182"/>
      <c r="DN307" s="182"/>
    </row>
    <row r="308" spans="1:118" ht="20.100000000000001" customHeight="1" thickBot="1" x14ac:dyDescent="0.3">
      <c r="A308" s="260"/>
      <c r="B308" s="331"/>
      <c r="C308" s="239"/>
      <c r="D308" s="239"/>
      <c r="E308" s="239"/>
      <c r="F308" s="321"/>
      <c r="G308" s="321"/>
      <c r="H308" s="239"/>
      <c r="I308" s="239"/>
      <c r="J308" s="242"/>
      <c r="K308" s="245"/>
      <c r="L308" s="341"/>
      <c r="M308" s="248"/>
      <c r="N308" s="251"/>
      <c r="O308" s="344"/>
      <c r="P308" s="233"/>
      <c r="Q308" s="233"/>
      <c r="R308" s="236"/>
      <c r="S308" s="236"/>
      <c r="T308" s="219"/>
      <c r="U308" s="219"/>
      <c r="V308" s="219"/>
      <c r="W308" s="219"/>
      <c r="X308" s="101" t="s">
        <v>461</v>
      </c>
      <c r="Y308" s="101" t="s">
        <v>459</v>
      </c>
      <c r="Z308" s="224"/>
      <c r="AA308" s="19" t="s">
        <v>224</v>
      </c>
      <c r="AD308" s="24"/>
      <c r="AE308" s="24">
        <v>8.0000000000000002E-3</v>
      </c>
      <c r="AG308" s="24">
        <v>325</v>
      </c>
      <c r="AH308" s="24">
        <v>3.2</v>
      </c>
      <c r="AJ308" s="24"/>
      <c r="AQ308" s="227"/>
      <c r="AR308" s="182"/>
      <c r="AS308" s="182"/>
      <c r="AT308" s="182"/>
      <c r="AU308" s="182"/>
      <c r="AV308" s="182"/>
      <c r="AW308" s="182"/>
      <c r="AX308" s="182"/>
      <c r="AY308" s="182"/>
      <c r="AZ308" s="182"/>
      <c r="BA308" s="182"/>
      <c r="BB308" s="182"/>
      <c r="BC308" s="182"/>
      <c r="BD308" s="182"/>
      <c r="BE308" s="182"/>
      <c r="BF308" s="182"/>
      <c r="BG308" s="182"/>
      <c r="BH308" s="182"/>
      <c r="BI308" s="182"/>
      <c r="BJ308" s="182"/>
      <c r="BK308" s="182"/>
      <c r="BL308" s="182"/>
      <c r="BM308" s="182"/>
      <c r="BN308" s="182"/>
      <c r="BO308" s="182"/>
      <c r="BP308" s="182"/>
      <c r="BQ308" s="182"/>
      <c r="BR308" s="182"/>
      <c r="BS308" s="182"/>
      <c r="BT308" s="182"/>
      <c r="BU308" s="182"/>
      <c r="BV308" s="182"/>
      <c r="BW308" s="182"/>
      <c r="BX308" s="182"/>
      <c r="BY308" s="182"/>
      <c r="BZ308" s="182"/>
      <c r="CA308" s="182"/>
      <c r="CB308" s="182"/>
      <c r="CC308" s="182"/>
      <c r="CD308" s="182"/>
      <c r="CE308" s="182"/>
      <c r="CF308" s="182"/>
      <c r="CG308" s="182"/>
      <c r="CH308" s="182"/>
      <c r="CI308" s="182"/>
      <c r="CJ308" s="182"/>
      <c r="CK308" s="182"/>
      <c r="CL308" s="182"/>
      <c r="CM308" s="182"/>
      <c r="CN308" s="182"/>
      <c r="CO308" s="182"/>
      <c r="CP308" s="182"/>
      <c r="CQ308" s="182"/>
      <c r="CR308" s="182"/>
      <c r="CS308" s="182"/>
      <c r="CT308" s="182"/>
      <c r="CU308" s="182"/>
      <c r="CV308" s="182"/>
      <c r="CW308" s="182"/>
      <c r="CX308" s="182"/>
      <c r="CY308" s="182"/>
      <c r="CZ308" s="182"/>
      <c r="DA308" s="182"/>
      <c r="DB308" s="182"/>
      <c r="DC308" s="182"/>
      <c r="DD308" s="182"/>
      <c r="DE308" s="182"/>
      <c r="DF308" s="182"/>
      <c r="DG308" s="182"/>
      <c r="DH308" s="182"/>
      <c r="DI308" s="182"/>
      <c r="DJ308" s="182"/>
      <c r="DK308" s="182"/>
      <c r="DL308" s="182"/>
      <c r="DM308" s="182"/>
      <c r="DN308" s="182"/>
    </row>
    <row r="309" spans="1:118" s="35" customFormat="1" ht="20.100000000000001" customHeight="1" thickBot="1" x14ac:dyDescent="0.3">
      <c r="A309" s="261"/>
      <c r="B309" s="332"/>
      <c r="C309" s="240"/>
      <c r="D309" s="240"/>
      <c r="E309" s="240"/>
      <c r="F309" s="322"/>
      <c r="G309" s="322"/>
      <c r="H309" s="240"/>
      <c r="I309" s="240"/>
      <c r="J309" s="243"/>
      <c r="K309" s="246"/>
      <c r="L309" s="342"/>
      <c r="M309" s="249"/>
      <c r="N309" s="252"/>
      <c r="O309" s="345"/>
      <c r="P309" s="234"/>
      <c r="Q309" s="234"/>
      <c r="R309" s="237"/>
      <c r="S309" s="237"/>
      <c r="T309" s="220"/>
      <c r="U309" s="220"/>
      <c r="V309" s="220"/>
      <c r="W309" s="220"/>
      <c r="X309" s="125" t="s">
        <v>462</v>
      </c>
      <c r="Y309" s="125" t="s">
        <v>459</v>
      </c>
      <c r="Z309" s="225"/>
      <c r="AA309" s="19" t="s">
        <v>224</v>
      </c>
      <c r="AB309" s="34"/>
      <c r="AC309" s="34"/>
      <c r="AD309" s="34"/>
      <c r="AE309" s="34">
        <v>8.0000000000000002E-3</v>
      </c>
      <c r="AF309" s="135"/>
      <c r="AG309" s="34">
        <v>325</v>
      </c>
      <c r="AH309" s="34">
        <v>3.2</v>
      </c>
      <c r="AI309" s="135"/>
      <c r="AJ309" s="34"/>
      <c r="AK309" s="34"/>
      <c r="AL309" s="135"/>
      <c r="AM309" s="135"/>
      <c r="AN309" s="34"/>
      <c r="AO309" s="34"/>
      <c r="AP309" s="34"/>
      <c r="AQ309" s="228"/>
      <c r="AR309" s="183"/>
      <c r="AS309" s="183"/>
      <c r="AT309" s="183"/>
      <c r="AU309" s="183"/>
      <c r="AV309" s="183"/>
      <c r="AW309" s="183"/>
      <c r="AX309" s="183"/>
      <c r="AY309" s="183"/>
      <c r="AZ309" s="183"/>
      <c r="BA309" s="183"/>
      <c r="BB309" s="183"/>
      <c r="BC309" s="183"/>
      <c r="BD309" s="183"/>
      <c r="BE309" s="183"/>
      <c r="BF309" s="183"/>
      <c r="BG309" s="183"/>
      <c r="BH309" s="183"/>
      <c r="BI309" s="183"/>
      <c r="BJ309" s="183"/>
      <c r="BK309" s="183"/>
      <c r="BL309" s="183"/>
      <c r="BM309" s="183"/>
      <c r="BN309" s="183"/>
      <c r="BO309" s="183"/>
      <c r="BP309" s="183"/>
      <c r="BQ309" s="183"/>
      <c r="BR309" s="183"/>
      <c r="BS309" s="183"/>
      <c r="BT309" s="183"/>
      <c r="BU309" s="183"/>
      <c r="BV309" s="183"/>
      <c r="BW309" s="183"/>
      <c r="BX309" s="183"/>
      <c r="BY309" s="183"/>
      <c r="BZ309" s="183"/>
      <c r="CA309" s="183"/>
      <c r="CB309" s="183"/>
      <c r="CC309" s="183"/>
      <c r="CD309" s="183"/>
      <c r="CE309" s="183"/>
      <c r="CF309" s="183"/>
      <c r="CG309" s="183"/>
      <c r="CH309" s="183"/>
      <c r="CI309" s="183"/>
      <c r="CJ309" s="183"/>
      <c r="CK309" s="183"/>
      <c r="CL309" s="183"/>
      <c r="CM309" s="183"/>
      <c r="CN309" s="183"/>
      <c r="CO309" s="183"/>
      <c r="CP309" s="183"/>
      <c r="CQ309" s="183"/>
      <c r="CR309" s="183"/>
      <c r="CS309" s="183"/>
      <c r="CT309" s="183"/>
      <c r="CU309" s="183"/>
      <c r="CV309" s="183"/>
      <c r="CW309" s="183"/>
      <c r="CX309" s="183"/>
      <c r="CY309" s="183"/>
      <c r="CZ309" s="183"/>
      <c r="DA309" s="183"/>
      <c r="DB309" s="183"/>
      <c r="DC309" s="183"/>
      <c r="DD309" s="183"/>
      <c r="DE309" s="183"/>
      <c r="DF309" s="183"/>
      <c r="DG309" s="183"/>
      <c r="DH309" s="183"/>
      <c r="DI309" s="183"/>
      <c r="DJ309" s="183"/>
      <c r="DK309" s="183"/>
      <c r="DL309" s="183"/>
      <c r="DM309" s="183"/>
      <c r="DN309" s="183"/>
    </row>
    <row r="310" spans="1:118" s="20" customFormat="1" ht="25.15" customHeight="1" x14ac:dyDescent="0.25">
      <c r="A310" s="259">
        <v>90</v>
      </c>
      <c r="B310" s="330" t="s">
        <v>463</v>
      </c>
      <c r="C310" s="265"/>
      <c r="D310" s="265"/>
      <c r="E310" s="265"/>
      <c r="F310" s="238" t="s">
        <v>464</v>
      </c>
      <c r="G310" s="238" t="s">
        <v>45</v>
      </c>
      <c r="H310" s="265"/>
      <c r="I310" s="238" t="s">
        <v>46</v>
      </c>
      <c r="J310" s="241"/>
      <c r="K310" s="241">
        <v>1366</v>
      </c>
      <c r="L310" s="340">
        <v>136.7346</v>
      </c>
      <c r="M310" s="247">
        <v>1313.28</v>
      </c>
      <c r="N310" s="185" t="s">
        <v>465</v>
      </c>
      <c r="O310" s="186">
        <v>0.93500000000000005</v>
      </c>
      <c r="P310" s="232"/>
      <c r="Q310" s="232"/>
      <c r="R310" s="187">
        <v>1.524</v>
      </c>
      <c r="S310" s="235"/>
      <c r="T310" s="218">
        <v>21000000</v>
      </c>
      <c r="U310" s="188">
        <v>3.7471065269827401E-2</v>
      </c>
      <c r="V310" s="188">
        <f>U310*10^12</f>
        <v>37471065269.8274</v>
      </c>
      <c r="W310" s="218"/>
      <c r="X310" s="122" t="s">
        <v>466</v>
      </c>
      <c r="Y310" s="123" t="s">
        <v>46</v>
      </c>
      <c r="Z310" s="223"/>
      <c r="AA310" s="189">
        <v>18.8</v>
      </c>
      <c r="AB310" s="19"/>
      <c r="AC310" s="19"/>
      <c r="AD310" s="190">
        <v>181.64000000000001</v>
      </c>
      <c r="AE310" s="134"/>
      <c r="AF310" s="134"/>
      <c r="AG310" s="134"/>
      <c r="AH310" s="134"/>
      <c r="AI310" s="134"/>
      <c r="AJ310" s="134"/>
      <c r="AK310" s="19"/>
      <c r="AL310" s="19" t="s">
        <v>50</v>
      </c>
      <c r="AM310" s="134"/>
      <c r="AN310" s="19"/>
      <c r="AO310" s="19"/>
      <c r="AP310" s="19"/>
      <c r="AQ310" s="226"/>
      <c r="AR310" s="184"/>
      <c r="AS310" s="184"/>
      <c r="AT310" s="184"/>
      <c r="AU310" s="184"/>
      <c r="AV310" s="184"/>
      <c r="AW310" s="184"/>
      <c r="AX310" s="184"/>
      <c r="AY310" s="184"/>
      <c r="AZ310" s="184"/>
      <c r="BA310" s="184"/>
      <c r="BB310" s="184"/>
      <c r="BC310" s="184"/>
      <c r="BD310" s="184"/>
      <c r="BE310" s="184"/>
      <c r="BF310" s="184"/>
      <c r="BG310" s="184"/>
      <c r="BH310" s="184"/>
      <c r="BI310" s="184"/>
      <c r="BJ310" s="184"/>
      <c r="BK310" s="184"/>
      <c r="BL310" s="184"/>
      <c r="BM310" s="184"/>
      <c r="BN310" s="184"/>
      <c r="BO310" s="184"/>
      <c r="BP310" s="184"/>
      <c r="BQ310" s="184"/>
      <c r="BR310" s="184"/>
      <c r="BS310" s="184"/>
      <c r="BT310" s="184"/>
      <c r="BU310" s="184"/>
      <c r="BV310" s="184"/>
      <c r="BW310" s="184"/>
      <c r="BX310" s="184"/>
      <c r="BY310" s="184"/>
      <c r="BZ310" s="184"/>
      <c r="CA310" s="184"/>
      <c r="CB310" s="184"/>
      <c r="CC310" s="184"/>
      <c r="CD310" s="184"/>
      <c r="CE310" s="184"/>
      <c r="CF310" s="184"/>
      <c r="CG310" s="184"/>
      <c r="CH310" s="184"/>
      <c r="CI310" s="184"/>
      <c r="CJ310" s="184"/>
      <c r="CK310" s="184"/>
      <c r="CL310" s="184"/>
      <c r="CM310" s="184"/>
      <c r="CN310" s="184"/>
      <c r="CO310" s="184"/>
      <c r="CP310" s="184"/>
      <c r="CQ310" s="184"/>
      <c r="CR310" s="184"/>
      <c r="CS310" s="184"/>
      <c r="CT310" s="184"/>
      <c r="CU310" s="184"/>
      <c r="CV310" s="184"/>
      <c r="CW310" s="184"/>
      <c r="CX310" s="184"/>
      <c r="CY310" s="184"/>
      <c r="CZ310" s="184"/>
      <c r="DA310" s="184"/>
      <c r="DB310" s="184"/>
      <c r="DC310" s="184"/>
      <c r="DD310" s="184"/>
      <c r="DE310" s="184"/>
      <c r="DF310" s="184"/>
      <c r="DG310" s="184"/>
      <c r="DH310" s="184"/>
      <c r="DI310" s="184"/>
      <c r="DJ310" s="184"/>
      <c r="DK310" s="184"/>
      <c r="DL310" s="184"/>
      <c r="DM310" s="184"/>
      <c r="DN310" s="184"/>
    </row>
    <row r="311" spans="1:118" ht="25.15" customHeight="1" x14ac:dyDescent="0.25">
      <c r="A311" s="260"/>
      <c r="B311" s="331"/>
      <c r="C311" s="239"/>
      <c r="D311" s="239"/>
      <c r="E311" s="239"/>
      <c r="F311" s="328"/>
      <c r="G311" s="328"/>
      <c r="H311" s="239"/>
      <c r="I311" s="239"/>
      <c r="J311" s="242"/>
      <c r="K311" s="242"/>
      <c r="L311" s="341"/>
      <c r="M311" s="248"/>
      <c r="N311" s="333" t="s">
        <v>47</v>
      </c>
      <c r="O311" s="338">
        <v>1.022</v>
      </c>
      <c r="P311" s="233"/>
      <c r="Q311" s="233"/>
      <c r="R311" s="336">
        <v>6.2789999999999999</v>
      </c>
      <c r="S311" s="236"/>
      <c r="T311" s="219"/>
      <c r="U311" s="337">
        <v>5.3600000000000002E-2</v>
      </c>
      <c r="V311" s="337">
        <f>U311*10^12</f>
        <v>53600000000</v>
      </c>
      <c r="W311" s="219"/>
      <c r="X311" s="191" t="s">
        <v>467</v>
      </c>
      <c r="Y311" s="102" t="s">
        <v>46</v>
      </c>
      <c r="Z311" s="224"/>
      <c r="AA311" s="192">
        <v>18.8</v>
      </c>
      <c r="AD311" s="193">
        <v>525.80000000000007</v>
      </c>
      <c r="AL311" s="24"/>
      <c r="AQ311" s="227"/>
      <c r="AR311" s="182"/>
      <c r="AS311" s="182"/>
      <c r="AT311" s="182"/>
      <c r="AU311" s="182"/>
      <c r="AV311" s="182"/>
      <c r="AW311" s="182"/>
      <c r="AX311" s="182"/>
      <c r="AY311" s="182"/>
      <c r="AZ311" s="182"/>
      <c r="BA311" s="182"/>
      <c r="BB311" s="182"/>
      <c r="BC311" s="182"/>
      <c r="BD311" s="182"/>
      <c r="BE311" s="182"/>
      <c r="BF311" s="182"/>
      <c r="BG311" s="182"/>
      <c r="BH311" s="182"/>
      <c r="BI311" s="182"/>
      <c r="BJ311" s="182"/>
      <c r="BK311" s="182"/>
      <c r="BL311" s="182"/>
      <c r="BM311" s="182"/>
      <c r="BN311" s="182"/>
      <c r="BO311" s="182"/>
      <c r="BP311" s="182"/>
      <c r="BQ311" s="182"/>
      <c r="BR311" s="182"/>
      <c r="BS311" s="182"/>
      <c r="BT311" s="182"/>
      <c r="BU311" s="182"/>
      <c r="BV311" s="182"/>
      <c r="BW311" s="182"/>
      <c r="BX311" s="182"/>
      <c r="BY311" s="182"/>
      <c r="BZ311" s="182"/>
      <c r="CA311" s="182"/>
      <c r="CB311" s="182"/>
      <c r="CC311" s="182"/>
      <c r="CD311" s="182"/>
      <c r="CE311" s="182"/>
      <c r="CF311" s="182"/>
      <c r="CG311" s="182"/>
      <c r="CH311" s="182"/>
      <c r="CI311" s="182"/>
      <c r="CJ311" s="182"/>
      <c r="CK311" s="182"/>
      <c r="CL311" s="182"/>
      <c r="CM311" s="182"/>
      <c r="CN311" s="182"/>
      <c r="CO311" s="182"/>
      <c r="CP311" s="182"/>
      <c r="CQ311" s="182"/>
      <c r="CR311" s="182"/>
      <c r="CS311" s="182"/>
      <c r="CT311" s="182"/>
      <c r="CU311" s="182"/>
      <c r="CV311" s="182"/>
      <c r="CW311" s="182"/>
      <c r="CX311" s="182"/>
      <c r="CY311" s="182"/>
      <c r="CZ311" s="182"/>
      <c r="DA311" s="182"/>
      <c r="DB311" s="182"/>
      <c r="DC311" s="182"/>
      <c r="DD311" s="182"/>
      <c r="DE311" s="182"/>
      <c r="DF311" s="182"/>
      <c r="DG311" s="182"/>
      <c r="DH311" s="182"/>
      <c r="DI311" s="182"/>
      <c r="DJ311" s="182"/>
      <c r="DK311" s="182"/>
      <c r="DL311" s="182"/>
      <c r="DM311" s="182"/>
      <c r="DN311" s="182"/>
    </row>
    <row r="312" spans="1:118" s="35" customFormat="1" ht="25.15" customHeight="1" thickBot="1" x14ac:dyDescent="0.3">
      <c r="A312" s="261"/>
      <c r="B312" s="332"/>
      <c r="C312" s="240"/>
      <c r="D312" s="240"/>
      <c r="E312" s="240"/>
      <c r="F312" s="329"/>
      <c r="G312" s="329"/>
      <c r="H312" s="240"/>
      <c r="I312" s="240"/>
      <c r="J312" s="243"/>
      <c r="K312" s="243"/>
      <c r="L312" s="342"/>
      <c r="M312" s="249"/>
      <c r="N312" s="327"/>
      <c r="O312" s="339"/>
      <c r="P312" s="234"/>
      <c r="Q312" s="234"/>
      <c r="R312" s="237"/>
      <c r="S312" s="237"/>
      <c r="T312" s="220"/>
      <c r="U312" s="220"/>
      <c r="V312" s="220"/>
      <c r="W312" s="220"/>
      <c r="X312" s="125" t="s">
        <v>468</v>
      </c>
      <c r="Y312" s="126" t="s">
        <v>46</v>
      </c>
      <c r="Z312" s="225"/>
      <c r="AA312" s="194">
        <v>18.8</v>
      </c>
      <c r="AB312" s="34"/>
      <c r="AC312" s="34"/>
      <c r="AD312" s="195">
        <v>3154.8</v>
      </c>
      <c r="AE312" s="135"/>
      <c r="AF312" s="135"/>
      <c r="AG312" s="135"/>
      <c r="AH312" s="135"/>
      <c r="AI312" s="135"/>
      <c r="AJ312" s="135"/>
      <c r="AK312" s="34"/>
      <c r="AL312" s="34"/>
      <c r="AM312" s="135"/>
      <c r="AN312" s="34"/>
      <c r="AO312" s="34"/>
      <c r="AP312" s="34"/>
      <c r="AQ312" s="228"/>
      <c r="AR312" s="183"/>
      <c r="AS312" s="183"/>
      <c r="AT312" s="183"/>
      <c r="AU312" s="183"/>
      <c r="AV312" s="183"/>
      <c r="AW312" s="183"/>
      <c r="AX312" s="183"/>
      <c r="AY312" s="183"/>
      <c r="AZ312" s="183"/>
      <c r="BA312" s="183"/>
      <c r="BB312" s="183"/>
      <c r="BC312" s="183"/>
      <c r="BD312" s="183"/>
      <c r="BE312" s="183"/>
      <c r="BF312" s="183"/>
      <c r="BG312" s="183"/>
      <c r="BH312" s="183"/>
      <c r="BI312" s="183"/>
      <c r="BJ312" s="183"/>
      <c r="BK312" s="183"/>
      <c r="BL312" s="183"/>
      <c r="BM312" s="183"/>
      <c r="BN312" s="183"/>
      <c r="BO312" s="183"/>
      <c r="BP312" s="183"/>
      <c r="BQ312" s="183"/>
      <c r="BR312" s="183"/>
      <c r="BS312" s="183"/>
      <c r="BT312" s="183"/>
      <c r="BU312" s="183"/>
      <c r="BV312" s="183"/>
      <c r="BW312" s="183"/>
      <c r="BX312" s="183"/>
      <c r="BY312" s="183"/>
      <c r="BZ312" s="183"/>
      <c r="CA312" s="183"/>
      <c r="CB312" s="183"/>
      <c r="CC312" s="183"/>
      <c r="CD312" s="183"/>
      <c r="CE312" s="183"/>
      <c r="CF312" s="183"/>
      <c r="CG312" s="183"/>
      <c r="CH312" s="183"/>
      <c r="CI312" s="183"/>
      <c r="CJ312" s="183"/>
      <c r="CK312" s="183"/>
      <c r="CL312" s="183"/>
      <c r="CM312" s="183"/>
      <c r="CN312" s="183"/>
      <c r="CO312" s="183"/>
      <c r="CP312" s="183"/>
      <c r="CQ312" s="183"/>
      <c r="CR312" s="183"/>
      <c r="CS312" s="183"/>
      <c r="CT312" s="183"/>
      <c r="CU312" s="183"/>
      <c r="CV312" s="183"/>
      <c r="CW312" s="183"/>
      <c r="CX312" s="183"/>
      <c r="CY312" s="183"/>
      <c r="CZ312" s="183"/>
      <c r="DA312" s="183"/>
      <c r="DB312" s="183"/>
      <c r="DC312" s="183"/>
      <c r="DD312" s="183"/>
      <c r="DE312" s="183"/>
      <c r="DF312" s="183"/>
      <c r="DG312" s="183"/>
      <c r="DH312" s="183"/>
      <c r="DI312" s="183"/>
      <c r="DJ312" s="183"/>
      <c r="DK312" s="183"/>
      <c r="DL312" s="183"/>
      <c r="DM312" s="183"/>
      <c r="DN312" s="183"/>
    </row>
    <row r="313" spans="1:118" s="20" customFormat="1" ht="25.15" customHeight="1" x14ac:dyDescent="0.25">
      <c r="A313" s="259">
        <v>91</v>
      </c>
      <c r="B313" s="330" t="s">
        <v>463</v>
      </c>
      <c r="C313" s="265"/>
      <c r="D313" s="265"/>
      <c r="E313" s="265"/>
      <c r="F313" s="238" t="s">
        <v>464</v>
      </c>
      <c r="G313" s="238" t="s">
        <v>45</v>
      </c>
      <c r="H313" s="265"/>
      <c r="I313" s="238" t="s">
        <v>46</v>
      </c>
      <c r="J313" s="241"/>
      <c r="K313" s="241">
        <v>1366</v>
      </c>
      <c r="L313" s="340">
        <v>154.30000000000001</v>
      </c>
      <c r="M313" s="247">
        <v>1303.45</v>
      </c>
      <c r="N313" s="185" t="s">
        <v>465</v>
      </c>
      <c r="O313" s="196">
        <v>0.91</v>
      </c>
      <c r="P313" s="232"/>
      <c r="Q313" s="232"/>
      <c r="R313" s="187">
        <v>1.829</v>
      </c>
      <c r="S313" s="235"/>
      <c r="T313" s="218">
        <v>21000000</v>
      </c>
      <c r="U313" s="188">
        <v>3.4299999999999997E-2</v>
      </c>
      <c r="V313" s="188">
        <f>U313*10^12</f>
        <v>34299999999.999996</v>
      </c>
      <c r="W313" s="218"/>
      <c r="X313" s="122" t="s">
        <v>466</v>
      </c>
      <c r="Y313" s="123" t="s">
        <v>46</v>
      </c>
      <c r="Z313" s="223"/>
      <c r="AA313" s="189">
        <v>18.8</v>
      </c>
      <c r="AB313" s="19"/>
      <c r="AC313" s="19"/>
      <c r="AD313" s="190">
        <v>181.64000000000001</v>
      </c>
      <c r="AE313" s="134"/>
      <c r="AF313" s="134"/>
      <c r="AG313" s="134"/>
      <c r="AH313" s="134"/>
      <c r="AI313" s="134"/>
      <c r="AJ313" s="134"/>
      <c r="AK313" s="19"/>
      <c r="AL313" s="19" t="s">
        <v>50</v>
      </c>
      <c r="AM313" s="134"/>
      <c r="AN313" s="19"/>
      <c r="AO313" s="19"/>
      <c r="AP313" s="19"/>
      <c r="AQ313" s="226"/>
      <c r="AR313" s="184"/>
      <c r="AS313" s="184"/>
      <c r="AT313" s="184"/>
      <c r="AU313" s="184"/>
      <c r="AV313" s="184"/>
      <c r="AW313" s="184"/>
      <c r="AX313" s="184"/>
      <c r="AY313" s="184"/>
      <c r="AZ313" s="184"/>
      <c r="BA313" s="184"/>
      <c r="BB313" s="184"/>
      <c r="BC313" s="184"/>
      <c r="BD313" s="184"/>
      <c r="BE313" s="184"/>
      <c r="BF313" s="184"/>
      <c r="BG313" s="184"/>
      <c r="BH313" s="184"/>
      <c r="BI313" s="184"/>
      <c r="BJ313" s="184"/>
      <c r="BK313" s="184"/>
      <c r="BL313" s="184"/>
      <c r="BM313" s="184"/>
      <c r="BN313" s="184"/>
      <c r="BO313" s="184"/>
      <c r="BP313" s="184"/>
      <c r="BQ313" s="184"/>
      <c r="BR313" s="184"/>
      <c r="BS313" s="184"/>
      <c r="BT313" s="184"/>
      <c r="BU313" s="184"/>
      <c r="BV313" s="184"/>
      <c r="BW313" s="184"/>
      <c r="BX313" s="184"/>
      <c r="BY313" s="184"/>
      <c r="BZ313" s="184"/>
      <c r="CA313" s="184"/>
      <c r="CB313" s="184"/>
      <c r="CC313" s="184"/>
      <c r="CD313" s="184"/>
      <c r="CE313" s="184"/>
      <c r="CF313" s="184"/>
      <c r="CG313" s="184"/>
      <c r="CH313" s="184"/>
      <c r="CI313" s="184"/>
      <c r="CJ313" s="184"/>
      <c r="CK313" s="184"/>
      <c r="CL313" s="184"/>
      <c r="CM313" s="184"/>
      <c r="CN313" s="184"/>
      <c r="CO313" s="184"/>
      <c r="CP313" s="184"/>
      <c r="CQ313" s="184"/>
      <c r="CR313" s="184"/>
      <c r="CS313" s="184"/>
      <c r="CT313" s="184"/>
      <c r="CU313" s="184"/>
      <c r="CV313" s="184"/>
      <c r="CW313" s="184"/>
      <c r="CX313" s="184"/>
      <c r="CY313" s="184"/>
      <c r="CZ313" s="184"/>
      <c r="DA313" s="184"/>
      <c r="DB313" s="184"/>
      <c r="DC313" s="184"/>
      <c r="DD313" s="184"/>
      <c r="DE313" s="184"/>
      <c r="DF313" s="184"/>
      <c r="DG313" s="184"/>
      <c r="DH313" s="184"/>
      <c r="DI313" s="184"/>
      <c r="DJ313" s="184"/>
      <c r="DK313" s="184"/>
      <c r="DL313" s="184"/>
      <c r="DM313" s="184"/>
      <c r="DN313" s="184"/>
    </row>
    <row r="314" spans="1:118" ht="25.15" customHeight="1" x14ac:dyDescent="0.25">
      <c r="A314" s="260"/>
      <c r="B314" s="331"/>
      <c r="C314" s="239"/>
      <c r="D314" s="239"/>
      <c r="E314" s="239"/>
      <c r="F314" s="328"/>
      <c r="G314" s="328"/>
      <c r="H314" s="239"/>
      <c r="I314" s="239"/>
      <c r="J314" s="242"/>
      <c r="K314" s="242"/>
      <c r="L314" s="341"/>
      <c r="M314" s="248"/>
      <c r="N314" s="333" t="s">
        <v>47</v>
      </c>
      <c r="O314" s="338">
        <v>1.0029999999999999</v>
      </c>
      <c r="P314" s="233"/>
      <c r="Q314" s="233"/>
      <c r="R314" s="336">
        <v>6.9489999999999998</v>
      </c>
      <c r="S314" s="236"/>
      <c r="T314" s="219"/>
      <c r="U314" s="337">
        <v>4.9700000000000001E-2</v>
      </c>
      <c r="V314" s="337">
        <f>U314*10^12</f>
        <v>49700000000</v>
      </c>
      <c r="W314" s="219"/>
      <c r="X314" s="191" t="s">
        <v>467</v>
      </c>
      <c r="Y314" s="102" t="s">
        <v>46</v>
      </c>
      <c r="Z314" s="224"/>
      <c r="AA314" s="192">
        <v>18.8</v>
      </c>
      <c r="AD314" s="193">
        <v>525.80000000000007</v>
      </c>
      <c r="AL314" s="24"/>
      <c r="AQ314" s="227"/>
      <c r="AR314" s="182"/>
      <c r="AS314" s="182"/>
      <c r="AT314" s="182"/>
      <c r="AU314" s="182"/>
      <c r="AV314" s="182"/>
      <c r="AW314" s="182"/>
      <c r="AX314" s="182"/>
      <c r="AY314" s="182"/>
      <c r="AZ314" s="182"/>
      <c r="BA314" s="182"/>
      <c r="BB314" s="182"/>
      <c r="BC314" s="182"/>
      <c r="BD314" s="182"/>
      <c r="BE314" s="182"/>
      <c r="BF314" s="182"/>
      <c r="BG314" s="182"/>
      <c r="BH314" s="182"/>
      <c r="BI314" s="182"/>
      <c r="BJ314" s="182"/>
      <c r="BK314" s="182"/>
      <c r="BL314" s="182"/>
      <c r="BM314" s="182"/>
      <c r="BN314" s="182"/>
      <c r="BO314" s="182"/>
      <c r="BP314" s="182"/>
      <c r="BQ314" s="182"/>
      <c r="BR314" s="182"/>
      <c r="BS314" s="182"/>
      <c r="BT314" s="182"/>
      <c r="BU314" s="182"/>
      <c r="BV314" s="182"/>
      <c r="BW314" s="182"/>
      <c r="BX314" s="182"/>
      <c r="BY314" s="182"/>
      <c r="BZ314" s="182"/>
      <c r="CA314" s="182"/>
      <c r="CB314" s="182"/>
      <c r="CC314" s="182"/>
      <c r="CD314" s="182"/>
      <c r="CE314" s="182"/>
      <c r="CF314" s="182"/>
      <c r="CG314" s="182"/>
      <c r="CH314" s="182"/>
      <c r="CI314" s="182"/>
      <c r="CJ314" s="182"/>
      <c r="CK314" s="182"/>
      <c r="CL314" s="182"/>
      <c r="CM314" s="182"/>
      <c r="CN314" s="182"/>
      <c r="CO314" s="182"/>
      <c r="CP314" s="182"/>
      <c r="CQ314" s="182"/>
      <c r="CR314" s="182"/>
      <c r="CS314" s="182"/>
      <c r="CT314" s="182"/>
      <c r="CU314" s="182"/>
      <c r="CV314" s="182"/>
      <c r="CW314" s="182"/>
      <c r="CX314" s="182"/>
      <c r="CY314" s="182"/>
      <c r="CZ314" s="182"/>
      <c r="DA314" s="182"/>
      <c r="DB314" s="182"/>
      <c r="DC314" s="182"/>
      <c r="DD314" s="182"/>
      <c r="DE314" s="182"/>
      <c r="DF314" s="182"/>
      <c r="DG314" s="182"/>
      <c r="DH314" s="182"/>
      <c r="DI314" s="182"/>
      <c r="DJ314" s="182"/>
      <c r="DK314" s="182"/>
      <c r="DL314" s="182"/>
      <c r="DM314" s="182"/>
      <c r="DN314" s="182"/>
    </row>
    <row r="315" spans="1:118" s="35" customFormat="1" ht="25.15" customHeight="1" thickBot="1" x14ac:dyDescent="0.3">
      <c r="A315" s="261"/>
      <c r="B315" s="332"/>
      <c r="C315" s="240"/>
      <c r="D315" s="240"/>
      <c r="E315" s="240"/>
      <c r="F315" s="329"/>
      <c r="G315" s="329"/>
      <c r="H315" s="240"/>
      <c r="I315" s="240"/>
      <c r="J315" s="243"/>
      <c r="K315" s="243"/>
      <c r="L315" s="342"/>
      <c r="M315" s="249"/>
      <c r="N315" s="327"/>
      <c r="O315" s="339"/>
      <c r="P315" s="234"/>
      <c r="Q315" s="234"/>
      <c r="R315" s="237"/>
      <c r="S315" s="237"/>
      <c r="T315" s="220"/>
      <c r="U315" s="220"/>
      <c r="V315" s="220"/>
      <c r="W315" s="220"/>
      <c r="X315" s="125" t="s">
        <v>468</v>
      </c>
      <c r="Y315" s="126" t="s">
        <v>46</v>
      </c>
      <c r="Z315" s="225"/>
      <c r="AA315" s="194">
        <v>18.8</v>
      </c>
      <c r="AB315" s="34"/>
      <c r="AC315" s="34"/>
      <c r="AD315" s="195">
        <v>3154.8</v>
      </c>
      <c r="AE315" s="135"/>
      <c r="AF315" s="135"/>
      <c r="AG315" s="135"/>
      <c r="AH315" s="135"/>
      <c r="AI315" s="135"/>
      <c r="AJ315" s="135"/>
      <c r="AK315" s="34"/>
      <c r="AL315" s="34"/>
      <c r="AM315" s="135"/>
      <c r="AN315" s="34"/>
      <c r="AO315" s="34"/>
      <c r="AP315" s="34"/>
      <c r="AQ315" s="228"/>
      <c r="AR315" s="183"/>
      <c r="AS315" s="183"/>
      <c r="AT315" s="183"/>
      <c r="AU315" s="183"/>
      <c r="AV315" s="183"/>
      <c r="AW315" s="183"/>
      <c r="AX315" s="183"/>
      <c r="AY315" s="183"/>
      <c r="AZ315" s="183"/>
      <c r="BA315" s="183"/>
      <c r="BB315" s="183"/>
      <c r="BC315" s="183"/>
      <c r="BD315" s="183"/>
      <c r="BE315" s="183"/>
      <c r="BF315" s="183"/>
      <c r="BG315" s="183"/>
      <c r="BH315" s="183"/>
      <c r="BI315" s="183"/>
      <c r="BJ315" s="183"/>
      <c r="BK315" s="183"/>
      <c r="BL315" s="183"/>
      <c r="BM315" s="183"/>
      <c r="BN315" s="183"/>
      <c r="BO315" s="183"/>
      <c r="BP315" s="183"/>
      <c r="BQ315" s="183"/>
      <c r="BR315" s="183"/>
      <c r="BS315" s="183"/>
      <c r="BT315" s="183"/>
      <c r="BU315" s="183"/>
      <c r="BV315" s="183"/>
      <c r="BW315" s="183"/>
      <c r="BX315" s="183"/>
      <c r="BY315" s="183"/>
      <c r="BZ315" s="183"/>
      <c r="CA315" s="183"/>
      <c r="CB315" s="183"/>
      <c r="CC315" s="183"/>
      <c r="CD315" s="183"/>
      <c r="CE315" s="183"/>
      <c r="CF315" s="183"/>
      <c r="CG315" s="183"/>
      <c r="CH315" s="183"/>
      <c r="CI315" s="183"/>
      <c r="CJ315" s="183"/>
      <c r="CK315" s="183"/>
      <c r="CL315" s="183"/>
      <c r="CM315" s="183"/>
      <c r="CN315" s="183"/>
      <c r="CO315" s="183"/>
      <c r="CP315" s="183"/>
      <c r="CQ315" s="183"/>
      <c r="CR315" s="183"/>
      <c r="CS315" s="183"/>
      <c r="CT315" s="183"/>
      <c r="CU315" s="183"/>
      <c r="CV315" s="183"/>
      <c r="CW315" s="183"/>
      <c r="CX315" s="183"/>
      <c r="CY315" s="183"/>
      <c r="CZ315" s="183"/>
      <c r="DA315" s="183"/>
      <c r="DB315" s="183"/>
      <c r="DC315" s="183"/>
      <c r="DD315" s="183"/>
      <c r="DE315" s="183"/>
      <c r="DF315" s="183"/>
      <c r="DG315" s="183"/>
      <c r="DH315" s="183"/>
      <c r="DI315" s="183"/>
      <c r="DJ315" s="183"/>
      <c r="DK315" s="183"/>
      <c r="DL315" s="183"/>
      <c r="DM315" s="183"/>
      <c r="DN315" s="183"/>
    </row>
    <row r="316" spans="1:118" s="20" customFormat="1" ht="25.15" customHeight="1" x14ac:dyDescent="0.25">
      <c r="A316" s="259">
        <v>92</v>
      </c>
      <c r="B316" s="330" t="s">
        <v>463</v>
      </c>
      <c r="C316" s="265"/>
      <c r="D316" s="265"/>
      <c r="E316" s="265"/>
      <c r="F316" s="238" t="s">
        <v>464</v>
      </c>
      <c r="G316" s="238" t="s">
        <v>45</v>
      </c>
      <c r="H316" s="265"/>
      <c r="I316" s="238" t="s">
        <v>46</v>
      </c>
      <c r="J316" s="241"/>
      <c r="K316" s="241">
        <v>1426</v>
      </c>
      <c r="L316" s="340">
        <v>88.351324548918768</v>
      </c>
      <c r="M316" s="247">
        <v>1443</v>
      </c>
      <c r="N316" s="185" t="s">
        <v>465</v>
      </c>
      <c r="O316" s="186">
        <v>0.92700000000000005</v>
      </c>
      <c r="P316" s="232"/>
      <c r="Q316" s="232"/>
      <c r="R316" s="187">
        <v>1.7370000000000001</v>
      </c>
      <c r="S316" s="235"/>
      <c r="T316" s="218">
        <v>21000000</v>
      </c>
      <c r="U316" s="188">
        <v>3.6299999999999999E-2</v>
      </c>
      <c r="V316" s="188">
        <f>U316*10^12</f>
        <v>36300000000</v>
      </c>
      <c r="W316" s="218"/>
      <c r="X316" s="122" t="s">
        <v>466</v>
      </c>
      <c r="Y316" s="123" t="s">
        <v>46</v>
      </c>
      <c r="Z316" s="223"/>
      <c r="AA316" s="189">
        <v>18.8</v>
      </c>
      <c r="AB316" s="19"/>
      <c r="AC316" s="19"/>
      <c r="AD316" s="190">
        <v>181.64000000000001</v>
      </c>
      <c r="AE316" s="134"/>
      <c r="AF316" s="134"/>
      <c r="AG316" s="134"/>
      <c r="AH316" s="134"/>
      <c r="AI316" s="134"/>
      <c r="AJ316" s="134"/>
      <c r="AK316" s="19"/>
      <c r="AL316" s="19" t="s">
        <v>50</v>
      </c>
      <c r="AM316" s="134"/>
      <c r="AN316" s="19"/>
      <c r="AO316" s="19"/>
      <c r="AP316" s="19"/>
      <c r="AQ316" s="226"/>
      <c r="AR316" s="184"/>
      <c r="AS316" s="184"/>
      <c r="AT316" s="184"/>
      <c r="AU316" s="184"/>
      <c r="AV316" s="184"/>
      <c r="AW316" s="184"/>
      <c r="AX316" s="184"/>
      <c r="AY316" s="184"/>
      <c r="AZ316" s="184"/>
      <c r="BA316" s="184"/>
      <c r="BB316" s="184"/>
      <c r="BC316" s="184"/>
      <c r="BD316" s="184"/>
      <c r="BE316" s="184"/>
      <c r="BF316" s="184"/>
      <c r="BG316" s="184"/>
      <c r="BH316" s="184"/>
      <c r="BI316" s="184"/>
      <c r="BJ316" s="184"/>
      <c r="BK316" s="184"/>
      <c r="BL316" s="184"/>
      <c r="BM316" s="184"/>
      <c r="BN316" s="184"/>
      <c r="BO316" s="184"/>
      <c r="BP316" s="184"/>
      <c r="BQ316" s="184"/>
      <c r="BR316" s="184"/>
      <c r="BS316" s="184"/>
      <c r="BT316" s="184"/>
      <c r="BU316" s="184"/>
      <c r="BV316" s="184"/>
      <c r="BW316" s="184"/>
      <c r="BX316" s="184"/>
      <c r="BY316" s="184"/>
      <c r="BZ316" s="184"/>
      <c r="CA316" s="184"/>
      <c r="CB316" s="184"/>
      <c r="CC316" s="184"/>
      <c r="CD316" s="184"/>
      <c r="CE316" s="184"/>
      <c r="CF316" s="184"/>
      <c r="CG316" s="184"/>
      <c r="CH316" s="184"/>
      <c r="CI316" s="184"/>
      <c r="CJ316" s="184"/>
      <c r="CK316" s="184"/>
      <c r="CL316" s="184"/>
      <c r="CM316" s="184"/>
      <c r="CN316" s="184"/>
      <c r="CO316" s="184"/>
      <c r="CP316" s="184"/>
      <c r="CQ316" s="184"/>
      <c r="CR316" s="184"/>
      <c r="CS316" s="184"/>
      <c r="CT316" s="184"/>
      <c r="CU316" s="184"/>
      <c r="CV316" s="184"/>
      <c r="CW316" s="184"/>
      <c r="CX316" s="184"/>
      <c r="CY316" s="184"/>
      <c r="CZ316" s="184"/>
      <c r="DA316" s="184"/>
      <c r="DB316" s="184"/>
      <c r="DC316" s="184"/>
      <c r="DD316" s="184"/>
      <c r="DE316" s="184"/>
      <c r="DF316" s="184"/>
      <c r="DG316" s="184"/>
      <c r="DH316" s="184"/>
      <c r="DI316" s="184"/>
      <c r="DJ316" s="184"/>
      <c r="DK316" s="184"/>
      <c r="DL316" s="184"/>
      <c r="DM316" s="184"/>
      <c r="DN316" s="184"/>
    </row>
    <row r="317" spans="1:118" ht="25.15" customHeight="1" x14ac:dyDescent="0.25">
      <c r="A317" s="260"/>
      <c r="B317" s="331"/>
      <c r="C317" s="239"/>
      <c r="D317" s="239"/>
      <c r="E317" s="239"/>
      <c r="F317" s="328"/>
      <c r="G317" s="328"/>
      <c r="H317" s="239"/>
      <c r="I317" s="239"/>
      <c r="J317" s="242"/>
      <c r="K317" s="242"/>
      <c r="L317" s="341"/>
      <c r="M317" s="248"/>
      <c r="N317" s="333" t="s">
        <v>47</v>
      </c>
      <c r="O317" s="338">
        <v>0.96299999999999997</v>
      </c>
      <c r="P317" s="233"/>
      <c r="Q317" s="233"/>
      <c r="R317" s="336">
        <v>7.9859999999999998</v>
      </c>
      <c r="S317" s="236"/>
      <c r="T317" s="219"/>
      <c r="U317" s="337">
        <v>4.2200000000000001E-2</v>
      </c>
      <c r="V317" s="337">
        <f>U317*10^12</f>
        <v>42200000000</v>
      </c>
      <c r="W317" s="219"/>
      <c r="X317" s="191" t="s">
        <v>467</v>
      </c>
      <c r="Y317" s="102" t="s">
        <v>46</v>
      </c>
      <c r="Z317" s="224"/>
      <c r="AA317" s="192">
        <v>18.8</v>
      </c>
      <c r="AD317" s="193">
        <v>525.80000000000007</v>
      </c>
      <c r="AL317" s="24"/>
      <c r="AQ317" s="227"/>
      <c r="AR317" s="182"/>
      <c r="AS317" s="182"/>
      <c r="AT317" s="182"/>
      <c r="AU317" s="182"/>
      <c r="AV317" s="182"/>
      <c r="AW317" s="182"/>
      <c r="AX317" s="182"/>
      <c r="AY317" s="182"/>
      <c r="AZ317" s="182"/>
      <c r="BA317" s="182"/>
      <c r="BB317" s="182"/>
      <c r="BC317" s="182"/>
      <c r="BD317" s="182"/>
      <c r="BE317" s="182"/>
      <c r="BF317" s="182"/>
      <c r="BG317" s="182"/>
      <c r="BH317" s="182"/>
      <c r="BI317" s="182"/>
      <c r="BJ317" s="182"/>
      <c r="BK317" s="182"/>
      <c r="BL317" s="182"/>
      <c r="BM317" s="182"/>
      <c r="BN317" s="182"/>
      <c r="BO317" s="182"/>
      <c r="BP317" s="182"/>
      <c r="BQ317" s="182"/>
      <c r="BR317" s="182"/>
      <c r="BS317" s="182"/>
      <c r="BT317" s="182"/>
      <c r="BU317" s="182"/>
      <c r="BV317" s="182"/>
      <c r="BW317" s="182"/>
      <c r="BX317" s="182"/>
      <c r="BY317" s="182"/>
      <c r="BZ317" s="182"/>
      <c r="CA317" s="182"/>
      <c r="CB317" s="182"/>
      <c r="CC317" s="182"/>
      <c r="CD317" s="182"/>
      <c r="CE317" s="182"/>
      <c r="CF317" s="182"/>
      <c r="CG317" s="182"/>
      <c r="CH317" s="182"/>
      <c r="CI317" s="182"/>
      <c r="CJ317" s="182"/>
      <c r="CK317" s="182"/>
      <c r="CL317" s="182"/>
      <c r="CM317" s="182"/>
      <c r="CN317" s="182"/>
      <c r="CO317" s="182"/>
      <c r="CP317" s="182"/>
      <c r="CQ317" s="182"/>
      <c r="CR317" s="182"/>
      <c r="CS317" s="182"/>
      <c r="CT317" s="182"/>
      <c r="CU317" s="182"/>
      <c r="CV317" s="182"/>
      <c r="CW317" s="182"/>
      <c r="CX317" s="182"/>
      <c r="CY317" s="182"/>
      <c r="CZ317" s="182"/>
      <c r="DA317" s="182"/>
      <c r="DB317" s="182"/>
      <c r="DC317" s="182"/>
      <c r="DD317" s="182"/>
      <c r="DE317" s="182"/>
      <c r="DF317" s="182"/>
      <c r="DG317" s="182"/>
      <c r="DH317" s="182"/>
      <c r="DI317" s="182"/>
      <c r="DJ317" s="182"/>
      <c r="DK317" s="182"/>
      <c r="DL317" s="182"/>
      <c r="DM317" s="182"/>
      <c r="DN317" s="182"/>
    </row>
    <row r="318" spans="1:118" s="35" customFormat="1" ht="25.15" customHeight="1" thickBot="1" x14ac:dyDescent="0.3">
      <c r="A318" s="261"/>
      <c r="B318" s="332"/>
      <c r="C318" s="240"/>
      <c r="D318" s="240"/>
      <c r="E318" s="240"/>
      <c r="F318" s="329"/>
      <c r="G318" s="329"/>
      <c r="H318" s="240"/>
      <c r="I318" s="240"/>
      <c r="J318" s="243"/>
      <c r="K318" s="243"/>
      <c r="L318" s="342"/>
      <c r="M318" s="249"/>
      <c r="N318" s="327"/>
      <c r="O318" s="339"/>
      <c r="P318" s="234"/>
      <c r="Q318" s="234"/>
      <c r="R318" s="237"/>
      <c r="S318" s="237"/>
      <c r="T318" s="220"/>
      <c r="U318" s="220"/>
      <c r="V318" s="220"/>
      <c r="W318" s="220"/>
      <c r="X318" s="125" t="s">
        <v>468</v>
      </c>
      <c r="Y318" s="126" t="s">
        <v>46</v>
      </c>
      <c r="Z318" s="225"/>
      <c r="AA318" s="194">
        <v>18.8</v>
      </c>
      <c r="AB318" s="34"/>
      <c r="AC318" s="34"/>
      <c r="AD318" s="195">
        <v>3154.8</v>
      </c>
      <c r="AE318" s="135"/>
      <c r="AF318" s="135"/>
      <c r="AG318" s="135"/>
      <c r="AH318" s="135"/>
      <c r="AI318" s="135"/>
      <c r="AJ318" s="135"/>
      <c r="AK318" s="34"/>
      <c r="AL318" s="34"/>
      <c r="AM318" s="135"/>
      <c r="AN318" s="34"/>
      <c r="AO318" s="34"/>
      <c r="AP318" s="34"/>
      <c r="AQ318" s="228"/>
      <c r="AR318" s="183"/>
      <c r="AS318" s="183"/>
      <c r="AT318" s="183"/>
      <c r="AU318" s="183"/>
      <c r="AV318" s="183"/>
      <c r="AW318" s="183"/>
      <c r="AX318" s="183"/>
      <c r="AY318" s="183"/>
      <c r="AZ318" s="183"/>
      <c r="BA318" s="183"/>
      <c r="BB318" s="183"/>
      <c r="BC318" s="183"/>
      <c r="BD318" s="183"/>
      <c r="BE318" s="183"/>
      <c r="BF318" s="183"/>
      <c r="BG318" s="183"/>
      <c r="BH318" s="183"/>
      <c r="BI318" s="183"/>
      <c r="BJ318" s="183"/>
      <c r="BK318" s="183"/>
      <c r="BL318" s="183"/>
      <c r="BM318" s="183"/>
      <c r="BN318" s="183"/>
      <c r="BO318" s="183"/>
      <c r="BP318" s="183"/>
      <c r="BQ318" s="183"/>
      <c r="BR318" s="183"/>
      <c r="BS318" s="183"/>
      <c r="BT318" s="183"/>
      <c r="BU318" s="183"/>
      <c r="BV318" s="183"/>
      <c r="BW318" s="183"/>
      <c r="BX318" s="183"/>
      <c r="BY318" s="183"/>
      <c r="BZ318" s="183"/>
      <c r="CA318" s="183"/>
      <c r="CB318" s="183"/>
      <c r="CC318" s="183"/>
      <c r="CD318" s="183"/>
      <c r="CE318" s="183"/>
      <c r="CF318" s="183"/>
      <c r="CG318" s="183"/>
      <c r="CH318" s="183"/>
      <c r="CI318" s="183"/>
      <c r="CJ318" s="183"/>
      <c r="CK318" s="183"/>
      <c r="CL318" s="183"/>
      <c r="CM318" s="183"/>
      <c r="CN318" s="183"/>
      <c r="CO318" s="183"/>
      <c r="CP318" s="183"/>
      <c r="CQ318" s="183"/>
      <c r="CR318" s="183"/>
      <c r="CS318" s="183"/>
      <c r="CT318" s="183"/>
      <c r="CU318" s="183"/>
      <c r="CV318" s="183"/>
      <c r="CW318" s="183"/>
      <c r="CX318" s="183"/>
      <c r="CY318" s="183"/>
      <c r="CZ318" s="183"/>
      <c r="DA318" s="183"/>
      <c r="DB318" s="183"/>
      <c r="DC318" s="183"/>
      <c r="DD318" s="183"/>
      <c r="DE318" s="183"/>
      <c r="DF318" s="183"/>
      <c r="DG318" s="183"/>
      <c r="DH318" s="183"/>
      <c r="DI318" s="183"/>
      <c r="DJ318" s="183"/>
      <c r="DK318" s="183"/>
      <c r="DL318" s="183"/>
      <c r="DM318" s="183"/>
      <c r="DN318" s="183"/>
    </row>
    <row r="319" spans="1:118" s="20" customFormat="1" ht="25.15" customHeight="1" x14ac:dyDescent="0.25">
      <c r="A319" s="259">
        <v>93</v>
      </c>
      <c r="B319" s="330" t="s">
        <v>463</v>
      </c>
      <c r="C319" s="265"/>
      <c r="D319" s="265"/>
      <c r="E319" s="265"/>
      <c r="F319" s="238" t="s">
        <v>464</v>
      </c>
      <c r="G319" s="238" t="s">
        <v>45</v>
      </c>
      <c r="H319" s="265"/>
      <c r="I319" s="238" t="s">
        <v>46</v>
      </c>
      <c r="J319" s="241"/>
      <c r="K319" s="241">
        <v>1426</v>
      </c>
      <c r="L319" s="241">
        <v>195.369</v>
      </c>
      <c r="M319" s="247">
        <v>1292.24</v>
      </c>
      <c r="N319" s="185" t="s">
        <v>465</v>
      </c>
      <c r="O319" s="186">
        <v>0.93500000000000005</v>
      </c>
      <c r="P319" s="232"/>
      <c r="Q319" s="232"/>
      <c r="R319" s="187">
        <v>1.7370000000000001</v>
      </c>
      <c r="S319" s="235"/>
      <c r="T319" s="218">
        <v>21000000</v>
      </c>
      <c r="U319" s="188">
        <v>3.7499999999999999E-2</v>
      </c>
      <c r="V319" s="188">
        <f>U319*10^12</f>
        <v>37500000000</v>
      </c>
      <c r="W319" s="218"/>
      <c r="X319" s="122" t="s">
        <v>466</v>
      </c>
      <c r="Y319" s="123" t="s">
        <v>46</v>
      </c>
      <c r="Z319" s="223"/>
      <c r="AA319" s="189">
        <v>18.8</v>
      </c>
      <c r="AB319" s="19"/>
      <c r="AC319" s="19"/>
      <c r="AD319" s="190">
        <v>181.64000000000001</v>
      </c>
      <c r="AE319" s="134"/>
      <c r="AF319" s="134"/>
      <c r="AG319" s="134"/>
      <c r="AH319" s="134"/>
      <c r="AI319" s="134"/>
      <c r="AJ319" s="134"/>
      <c r="AK319" s="19"/>
      <c r="AL319" s="19" t="s">
        <v>50</v>
      </c>
      <c r="AM319" s="134"/>
      <c r="AN319" s="19"/>
      <c r="AO319" s="19"/>
      <c r="AP319" s="19"/>
      <c r="AQ319" s="226"/>
      <c r="AR319" s="184"/>
      <c r="AS319" s="184"/>
      <c r="AT319" s="184"/>
      <c r="AU319" s="184"/>
      <c r="AV319" s="184"/>
      <c r="AW319" s="184"/>
      <c r="AX319" s="184"/>
      <c r="AY319" s="184"/>
      <c r="AZ319" s="184"/>
      <c r="BA319" s="184"/>
      <c r="BB319" s="184"/>
      <c r="BC319" s="184"/>
      <c r="BD319" s="184"/>
      <c r="BE319" s="184"/>
      <c r="BF319" s="184"/>
      <c r="BG319" s="184"/>
      <c r="BH319" s="184"/>
      <c r="BI319" s="184"/>
      <c r="BJ319" s="184"/>
      <c r="BK319" s="184"/>
      <c r="BL319" s="184"/>
      <c r="BM319" s="184"/>
      <c r="BN319" s="184"/>
      <c r="BO319" s="184"/>
      <c r="BP319" s="184"/>
      <c r="BQ319" s="184"/>
      <c r="BR319" s="184"/>
      <c r="BS319" s="184"/>
      <c r="BT319" s="184"/>
      <c r="BU319" s="184"/>
      <c r="BV319" s="184"/>
      <c r="BW319" s="184"/>
      <c r="BX319" s="184"/>
      <c r="BY319" s="184"/>
      <c r="BZ319" s="184"/>
      <c r="CA319" s="184"/>
      <c r="CB319" s="184"/>
      <c r="CC319" s="184"/>
      <c r="CD319" s="184"/>
      <c r="CE319" s="184"/>
      <c r="CF319" s="184"/>
      <c r="CG319" s="184"/>
      <c r="CH319" s="184"/>
      <c r="CI319" s="184"/>
      <c r="CJ319" s="184"/>
      <c r="CK319" s="184"/>
      <c r="CL319" s="184"/>
      <c r="CM319" s="184"/>
      <c r="CN319" s="184"/>
      <c r="CO319" s="184"/>
      <c r="CP319" s="184"/>
      <c r="CQ319" s="184"/>
      <c r="CR319" s="184"/>
      <c r="CS319" s="184"/>
      <c r="CT319" s="184"/>
      <c r="CU319" s="184"/>
      <c r="CV319" s="184"/>
      <c r="CW319" s="184"/>
      <c r="CX319" s="184"/>
      <c r="CY319" s="184"/>
      <c r="CZ319" s="184"/>
      <c r="DA319" s="184"/>
      <c r="DB319" s="184"/>
      <c r="DC319" s="184"/>
      <c r="DD319" s="184"/>
      <c r="DE319" s="184"/>
      <c r="DF319" s="184"/>
      <c r="DG319" s="184"/>
      <c r="DH319" s="184"/>
      <c r="DI319" s="184"/>
      <c r="DJ319" s="184"/>
      <c r="DK319" s="184"/>
      <c r="DL319" s="184"/>
      <c r="DM319" s="184"/>
      <c r="DN319" s="184"/>
    </row>
    <row r="320" spans="1:118" ht="25.15" customHeight="1" x14ac:dyDescent="0.25">
      <c r="A320" s="260"/>
      <c r="B320" s="331"/>
      <c r="C320" s="239"/>
      <c r="D320" s="239"/>
      <c r="E320" s="239"/>
      <c r="F320" s="328"/>
      <c r="G320" s="328"/>
      <c r="H320" s="239"/>
      <c r="I320" s="239"/>
      <c r="J320" s="242"/>
      <c r="K320" s="242"/>
      <c r="L320" s="242"/>
      <c r="M320" s="248"/>
      <c r="N320" s="333" t="s">
        <v>47</v>
      </c>
      <c r="O320" s="334">
        <v>0.97499999999999998</v>
      </c>
      <c r="P320" s="233"/>
      <c r="Q320" s="233"/>
      <c r="R320" s="336">
        <v>8.3209999999999997</v>
      </c>
      <c r="S320" s="236"/>
      <c r="T320" s="219"/>
      <c r="U320" s="337">
        <v>4.4400000000000002E-2</v>
      </c>
      <c r="V320" s="337">
        <f>U320*10^12</f>
        <v>44400000000</v>
      </c>
      <c r="W320" s="219"/>
      <c r="X320" s="191" t="s">
        <v>467</v>
      </c>
      <c r="Y320" s="102" t="s">
        <v>46</v>
      </c>
      <c r="Z320" s="224"/>
      <c r="AA320" s="192">
        <v>18.8</v>
      </c>
      <c r="AD320" s="193">
        <v>525.80000000000007</v>
      </c>
      <c r="AL320" s="24"/>
      <c r="AQ320" s="227"/>
      <c r="AR320" s="182"/>
      <c r="AS320" s="182"/>
      <c r="AT320" s="182"/>
      <c r="AU320" s="182"/>
      <c r="AV320" s="182"/>
      <c r="AW320" s="182"/>
      <c r="AX320" s="182"/>
      <c r="AY320" s="182"/>
      <c r="AZ320" s="182"/>
      <c r="BA320" s="182"/>
      <c r="BB320" s="182"/>
      <c r="BC320" s="182"/>
      <c r="BD320" s="182"/>
      <c r="BE320" s="182"/>
      <c r="BF320" s="182"/>
      <c r="BG320" s="182"/>
      <c r="BH320" s="182"/>
      <c r="BI320" s="182"/>
      <c r="BJ320" s="182"/>
      <c r="BK320" s="182"/>
      <c r="BL320" s="182"/>
      <c r="BM320" s="182"/>
      <c r="BN320" s="182"/>
      <c r="BO320" s="182"/>
      <c r="BP320" s="182"/>
      <c r="BQ320" s="182"/>
      <c r="BR320" s="182"/>
      <c r="BS320" s="182"/>
      <c r="BT320" s="182"/>
      <c r="BU320" s="182"/>
      <c r="BV320" s="182"/>
      <c r="BW320" s="182"/>
      <c r="BX320" s="182"/>
      <c r="BY320" s="182"/>
      <c r="BZ320" s="182"/>
      <c r="CA320" s="182"/>
      <c r="CB320" s="182"/>
      <c r="CC320" s="182"/>
      <c r="CD320" s="182"/>
      <c r="CE320" s="182"/>
      <c r="CF320" s="182"/>
      <c r="CG320" s="182"/>
      <c r="CH320" s="182"/>
      <c r="CI320" s="182"/>
      <c r="CJ320" s="182"/>
      <c r="CK320" s="182"/>
      <c r="CL320" s="182"/>
      <c r="CM320" s="182"/>
      <c r="CN320" s="182"/>
      <c r="CO320" s="182"/>
      <c r="CP320" s="182"/>
      <c r="CQ320" s="182"/>
      <c r="CR320" s="182"/>
      <c r="CS320" s="182"/>
      <c r="CT320" s="182"/>
      <c r="CU320" s="182"/>
      <c r="CV320" s="182"/>
      <c r="CW320" s="182"/>
      <c r="CX320" s="182"/>
      <c r="CY320" s="182"/>
      <c r="CZ320" s="182"/>
      <c r="DA320" s="182"/>
      <c r="DB320" s="182"/>
      <c r="DC320" s="182"/>
      <c r="DD320" s="182"/>
      <c r="DE320" s="182"/>
      <c r="DF320" s="182"/>
      <c r="DG320" s="182"/>
      <c r="DH320" s="182"/>
      <c r="DI320" s="182"/>
      <c r="DJ320" s="182"/>
      <c r="DK320" s="182"/>
      <c r="DL320" s="182"/>
      <c r="DM320" s="182"/>
      <c r="DN320" s="182"/>
    </row>
    <row r="321" spans="1:118" s="35" customFormat="1" ht="25.15" customHeight="1" thickBot="1" x14ac:dyDescent="0.3">
      <c r="A321" s="261"/>
      <c r="B321" s="332"/>
      <c r="C321" s="240"/>
      <c r="D321" s="240"/>
      <c r="E321" s="240"/>
      <c r="F321" s="329"/>
      <c r="G321" s="329"/>
      <c r="H321" s="240"/>
      <c r="I321" s="240"/>
      <c r="J321" s="243"/>
      <c r="K321" s="243"/>
      <c r="L321" s="243"/>
      <c r="M321" s="249"/>
      <c r="N321" s="327"/>
      <c r="O321" s="335"/>
      <c r="P321" s="234"/>
      <c r="Q321" s="234"/>
      <c r="R321" s="237"/>
      <c r="S321" s="237"/>
      <c r="T321" s="220"/>
      <c r="U321" s="220"/>
      <c r="V321" s="220"/>
      <c r="W321" s="220"/>
      <c r="X321" s="125" t="s">
        <v>468</v>
      </c>
      <c r="Y321" s="126" t="s">
        <v>46</v>
      </c>
      <c r="Z321" s="225"/>
      <c r="AA321" s="194">
        <v>18.8</v>
      </c>
      <c r="AB321" s="34"/>
      <c r="AC321" s="34"/>
      <c r="AD321" s="195">
        <v>3154.8</v>
      </c>
      <c r="AE321" s="135"/>
      <c r="AF321" s="135"/>
      <c r="AG321" s="135"/>
      <c r="AH321" s="135"/>
      <c r="AI321" s="135"/>
      <c r="AJ321" s="135"/>
      <c r="AK321" s="34"/>
      <c r="AL321" s="34"/>
      <c r="AM321" s="135"/>
      <c r="AN321" s="34"/>
      <c r="AO321" s="34"/>
      <c r="AP321" s="34"/>
      <c r="AQ321" s="228"/>
      <c r="AR321" s="183"/>
      <c r="AS321" s="183"/>
      <c r="AT321" s="183"/>
      <c r="AU321" s="183"/>
      <c r="AV321" s="183"/>
      <c r="AW321" s="183"/>
      <c r="AX321" s="183"/>
      <c r="AY321" s="183"/>
      <c r="AZ321" s="183"/>
      <c r="BA321" s="183"/>
      <c r="BB321" s="183"/>
      <c r="BC321" s="183"/>
      <c r="BD321" s="183"/>
      <c r="BE321" s="183"/>
      <c r="BF321" s="183"/>
      <c r="BG321" s="183"/>
      <c r="BH321" s="183"/>
      <c r="BI321" s="183"/>
      <c r="BJ321" s="183"/>
      <c r="BK321" s="183"/>
      <c r="BL321" s="183"/>
      <c r="BM321" s="183"/>
      <c r="BN321" s="183"/>
      <c r="BO321" s="183"/>
      <c r="BP321" s="183"/>
      <c r="BQ321" s="183"/>
      <c r="BR321" s="183"/>
      <c r="BS321" s="183"/>
      <c r="BT321" s="183"/>
      <c r="BU321" s="183"/>
      <c r="BV321" s="183"/>
      <c r="BW321" s="183"/>
      <c r="BX321" s="183"/>
      <c r="BY321" s="183"/>
      <c r="BZ321" s="183"/>
      <c r="CA321" s="183"/>
      <c r="CB321" s="183"/>
      <c r="CC321" s="183"/>
      <c r="CD321" s="183"/>
      <c r="CE321" s="183"/>
      <c r="CF321" s="183"/>
      <c r="CG321" s="183"/>
      <c r="CH321" s="183"/>
      <c r="CI321" s="183"/>
      <c r="CJ321" s="183"/>
      <c r="CK321" s="183"/>
      <c r="CL321" s="183"/>
      <c r="CM321" s="183"/>
      <c r="CN321" s="183"/>
      <c r="CO321" s="183"/>
      <c r="CP321" s="183"/>
      <c r="CQ321" s="183"/>
      <c r="CR321" s="183"/>
      <c r="CS321" s="183"/>
      <c r="CT321" s="183"/>
      <c r="CU321" s="183"/>
      <c r="CV321" s="183"/>
      <c r="CW321" s="183"/>
      <c r="CX321" s="183"/>
      <c r="CY321" s="183"/>
      <c r="CZ321" s="183"/>
      <c r="DA321" s="183"/>
      <c r="DB321" s="183"/>
      <c r="DC321" s="183"/>
      <c r="DD321" s="183"/>
      <c r="DE321" s="183"/>
      <c r="DF321" s="183"/>
      <c r="DG321" s="183"/>
      <c r="DH321" s="183"/>
      <c r="DI321" s="183"/>
      <c r="DJ321" s="183"/>
      <c r="DK321" s="183"/>
      <c r="DL321" s="183"/>
      <c r="DM321" s="183"/>
      <c r="DN321" s="183"/>
    </row>
    <row r="322" spans="1:118" s="20" customFormat="1" ht="25.15" customHeight="1" x14ac:dyDescent="0.25">
      <c r="A322" s="259">
        <v>94</v>
      </c>
      <c r="B322" s="330" t="s">
        <v>463</v>
      </c>
      <c r="C322" s="265"/>
      <c r="D322" s="265"/>
      <c r="E322" s="265"/>
      <c r="F322" s="238" t="s">
        <v>464</v>
      </c>
      <c r="G322" s="238" t="s">
        <v>45</v>
      </c>
      <c r="H322" s="265"/>
      <c r="I322" s="238" t="s">
        <v>46</v>
      </c>
      <c r="J322" s="241"/>
      <c r="K322" s="241">
        <v>1620</v>
      </c>
      <c r="L322" s="241">
        <v>119.4265</v>
      </c>
      <c r="M322" s="247">
        <v>1575.6</v>
      </c>
      <c r="N322" s="185" t="s">
        <v>465</v>
      </c>
      <c r="O322" s="196">
        <v>0.91400000000000003</v>
      </c>
      <c r="P322" s="232"/>
      <c r="Q322" s="232"/>
      <c r="R322" s="187">
        <v>1.829</v>
      </c>
      <c r="S322" s="235"/>
      <c r="T322" s="218">
        <v>21000000</v>
      </c>
      <c r="U322" s="188">
        <v>3.4299999999999997E-2</v>
      </c>
      <c r="V322" s="188">
        <f>U322*10^12</f>
        <v>34299999999.999996</v>
      </c>
      <c r="W322" s="218"/>
      <c r="X322" s="122" t="s">
        <v>466</v>
      </c>
      <c r="Y322" s="123" t="s">
        <v>46</v>
      </c>
      <c r="Z322" s="223"/>
      <c r="AA322" s="189">
        <v>18.8</v>
      </c>
      <c r="AB322" s="19"/>
      <c r="AC322" s="19"/>
      <c r="AD322" s="190">
        <v>181.64000000000001</v>
      </c>
      <c r="AE322" s="134"/>
      <c r="AF322" s="134"/>
      <c r="AG322" s="134"/>
      <c r="AH322" s="134"/>
      <c r="AI322" s="134"/>
      <c r="AJ322" s="134"/>
      <c r="AK322" s="19"/>
      <c r="AL322" s="19" t="s">
        <v>50</v>
      </c>
      <c r="AM322" s="134"/>
      <c r="AN322" s="19"/>
      <c r="AO322" s="19"/>
      <c r="AP322" s="19"/>
      <c r="AQ322" s="226"/>
      <c r="AR322" s="184"/>
      <c r="AS322" s="184"/>
      <c r="AT322" s="184"/>
      <c r="AU322" s="184"/>
      <c r="AV322" s="184"/>
      <c r="AW322" s="184"/>
      <c r="AX322" s="184"/>
      <c r="AY322" s="184"/>
      <c r="AZ322" s="184"/>
      <c r="BA322" s="184"/>
      <c r="BB322" s="184"/>
      <c r="BC322" s="184"/>
      <c r="BD322" s="184"/>
      <c r="BE322" s="184"/>
      <c r="BF322" s="184"/>
      <c r="BG322" s="184"/>
      <c r="BH322" s="184"/>
      <c r="BI322" s="184"/>
      <c r="BJ322" s="184"/>
      <c r="BK322" s="184"/>
      <c r="BL322" s="184"/>
      <c r="BM322" s="184"/>
      <c r="BN322" s="184"/>
      <c r="BO322" s="184"/>
      <c r="BP322" s="184"/>
      <c r="BQ322" s="184"/>
      <c r="BR322" s="184"/>
      <c r="BS322" s="184"/>
      <c r="BT322" s="184"/>
      <c r="BU322" s="184"/>
      <c r="BV322" s="184"/>
      <c r="BW322" s="184"/>
      <c r="BX322" s="184"/>
      <c r="BY322" s="184"/>
      <c r="BZ322" s="184"/>
      <c r="CA322" s="184"/>
      <c r="CB322" s="184"/>
      <c r="CC322" s="184"/>
      <c r="CD322" s="184"/>
      <c r="CE322" s="184"/>
      <c r="CF322" s="184"/>
      <c r="CG322" s="184"/>
      <c r="CH322" s="184"/>
      <c r="CI322" s="184"/>
      <c r="CJ322" s="184"/>
      <c r="CK322" s="184"/>
      <c r="CL322" s="184"/>
      <c r="CM322" s="184"/>
      <c r="CN322" s="184"/>
      <c r="CO322" s="184"/>
      <c r="CP322" s="184"/>
      <c r="CQ322" s="184"/>
      <c r="CR322" s="184"/>
      <c r="CS322" s="184"/>
      <c r="CT322" s="184"/>
      <c r="CU322" s="184"/>
      <c r="CV322" s="184"/>
      <c r="CW322" s="184"/>
      <c r="CX322" s="184"/>
      <c r="CY322" s="184"/>
      <c r="CZ322" s="184"/>
      <c r="DA322" s="184"/>
      <c r="DB322" s="184"/>
      <c r="DC322" s="184"/>
      <c r="DD322" s="184"/>
      <c r="DE322" s="184"/>
      <c r="DF322" s="184"/>
      <c r="DG322" s="184"/>
      <c r="DH322" s="184"/>
      <c r="DI322" s="184"/>
      <c r="DJ322" s="184"/>
      <c r="DK322" s="184"/>
      <c r="DL322" s="184"/>
      <c r="DM322" s="184"/>
      <c r="DN322" s="184"/>
    </row>
    <row r="323" spans="1:118" ht="25.15" customHeight="1" x14ac:dyDescent="0.25">
      <c r="A323" s="260"/>
      <c r="B323" s="331"/>
      <c r="C323" s="239"/>
      <c r="D323" s="239"/>
      <c r="E323" s="239"/>
      <c r="F323" s="328"/>
      <c r="G323" s="328"/>
      <c r="H323" s="239"/>
      <c r="I323" s="239"/>
      <c r="J323" s="242"/>
      <c r="K323" s="242"/>
      <c r="L323" s="242"/>
      <c r="M323" s="248"/>
      <c r="N323" s="333" t="s">
        <v>47</v>
      </c>
      <c r="O323" s="338">
        <v>0.96599999999999997</v>
      </c>
      <c r="P323" s="233"/>
      <c r="Q323" s="233"/>
      <c r="R323" s="336">
        <v>10.516</v>
      </c>
      <c r="S323" s="236"/>
      <c r="T323" s="219"/>
      <c r="U323" s="337">
        <v>4.2799999999999998E-2</v>
      </c>
      <c r="V323" s="337">
        <f>U323*10^12</f>
        <v>42800000000</v>
      </c>
      <c r="W323" s="219"/>
      <c r="X323" s="191" t="s">
        <v>467</v>
      </c>
      <c r="Y323" s="102" t="s">
        <v>46</v>
      </c>
      <c r="Z323" s="224"/>
      <c r="AA323" s="192">
        <v>18.8</v>
      </c>
      <c r="AD323" s="193">
        <v>525.80000000000007</v>
      </c>
      <c r="AL323" s="24"/>
      <c r="AQ323" s="227"/>
      <c r="AR323" s="182"/>
      <c r="AS323" s="182"/>
      <c r="AT323" s="182"/>
      <c r="AU323" s="182"/>
      <c r="AV323" s="182"/>
      <c r="AW323" s="182"/>
      <c r="AX323" s="182"/>
      <c r="AY323" s="182"/>
      <c r="AZ323" s="182"/>
      <c r="BA323" s="182"/>
      <c r="BB323" s="182"/>
      <c r="BC323" s="182"/>
      <c r="BD323" s="182"/>
      <c r="BE323" s="182"/>
      <c r="BF323" s="182"/>
      <c r="BG323" s="182"/>
      <c r="BH323" s="182"/>
      <c r="BI323" s="182"/>
      <c r="BJ323" s="182"/>
      <c r="BK323" s="182"/>
      <c r="BL323" s="182"/>
      <c r="BM323" s="182"/>
      <c r="BN323" s="182"/>
      <c r="BO323" s="182"/>
      <c r="BP323" s="182"/>
      <c r="BQ323" s="182"/>
      <c r="BR323" s="182"/>
      <c r="BS323" s="182"/>
      <c r="BT323" s="182"/>
      <c r="BU323" s="182"/>
      <c r="BV323" s="182"/>
      <c r="BW323" s="182"/>
      <c r="BX323" s="182"/>
      <c r="BY323" s="182"/>
      <c r="BZ323" s="182"/>
      <c r="CA323" s="182"/>
      <c r="CB323" s="182"/>
      <c r="CC323" s="182"/>
      <c r="CD323" s="182"/>
      <c r="CE323" s="182"/>
      <c r="CF323" s="182"/>
      <c r="CG323" s="182"/>
      <c r="CH323" s="182"/>
      <c r="CI323" s="182"/>
      <c r="CJ323" s="182"/>
      <c r="CK323" s="182"/>
      <c r="CL323" s="182"/>
      <c r="CM323" s="182"/>
      <c r="CN323" s="182"/>
      <c r="CO323" s="182"/>
      <c r="CP323" s="182"/>
      <c r="CQ323" s="182"/>
      <c r="CR323" s="182"/>
      <c r="CS323" s="182"/>
      <c r="CT323" s="182"/>
      <c r="CU323" s="182"/>
      <c r="CV323" s="182"/>
      <c r="CW323" s="182"/>
      <c r="CX323" s="182"/>
      <c r="CY323" s="182"/>
      <c r="CZ323" s="182"/>
      <c r="DA323" s="182"/>
      <c r="DB323" s="182"/>
      <c r="DC323" s="182"/>
      <c r="DD323" s="182"/>
      <c r="DE323" s="182"/>
      <c r="DF323" s="182"/>
      <c r="DG323" s="182"/>
      <c r="DH323" s="182"/>
      <c r="DI323" s="182"/>
      <c r="DJ323" s="182"/>
      <c r="DK323" s="182"/>
      <c r="DL323" s="182"/>
      <c r="DM323" s="182"/>
      <c r="DN323" s="182"/>
    </row>
    <row r="324" spans="1:118" s="35" customFormat="1" ht="25.15" customHeight="1" thickBot="1" x14ac:dyDescent="0.3">
      <c r="A324" s="261"/>
      <c r="B324" s="332"/>
      <c r="C324" s="240"/>
      <c r="D324" s="240"/>
      <c r="E324" s="240"/>
      <c r="F324" s="329"/>
      <c r="G324" s="329"/>
      <c r="H324" s="240"/>
      <c r="I324" s="240"/>
      <c r="J324" s="243"/>
      <c r="K324" s="243"/>
      <c r="L324" s="243"/>
      <c r="M324" s="249"/>
      <c r="N324" s="327"/>
      <c r="O324" s="339"/>
      <c r="P324" s="234"/>
      <c r="Q324" s="234"/>
      <c r="R324" s="237"/>
      <c r="S324" s="237"/>
      <c r="T324" s="220"/>
      <c r="U324" s="220"/>
      <c r="V324" s="220"/>
      <c r="W324" s="220"/>
      <c r="X324" s="125" t="s">
        <v>468</v>
      </c>
      <c r="Y324" s="126" t="s">
        <v>46</v>
      </c>
      <c r="Z324" s="225"/>
      <c r="AA324" s="194">
        <v>18.8</v>
      </c>
      <c r="AB324" s="34"/>
      <c r="AC324" s="34"/>
      <c r="AD324" s="195">
        <v>3154.8</v>
      </c>
      <c r="AE324" s="135"/>
      <c r="AF324" s="135"/>
      <c r="AG324" s="135"/>
      <c r="AH324" s="135"/>
      <c r="AI324" s="135"/>
      <c r="AJ324" s="135"/>
      <c r="AK324" s="34"/>
      <c r="AL324" s="34"/>
      <c r="AM324" s="135"/>
      <c r="AN324" s="34"/>
      <c r="AO324" s="34"/>
      <c r="AP324" s="34"/>
      <c r="AQ324" s="228"/>
      <c r="AR324" s="183"/>
      <c r="AS324" s="183"/>
      <c r="AT324" s="183"/>
      <c r="AU324" s="183"/>
      <c r="AV324" s="183"/>
      <c r="AW324" s="183"/>
      <c r="AX324" s="183"/>
      <c r="AY324" s="183"/>
      <c r="AZ324" s="183"/>
      <c r="BA324" s="183"/>
      <c r="BB324" s="183"/>
      <c r="BC324" s="183"/>
      <c r="BD324" s="183"/>
      <c r="BE324" s="183"/>
      <c r="BF324" s="183"/>
      <c r="BG324" s="183"/>
      <c r="BH324" s="183"/>
      <c r="BI324" s="183"/>
      <c r="BJ324" s="183"/>
      <c r="BK324" s="183"/>
      <c r="BL324" s="183"/>
      <c r="BM324" s="183"/>
      <c r="BN324" s="183"/>
      <c r="BO324" s="183"/>
      <c r="BP324" s="183"/>
      <c r="BQ324" s="183"/>
      <c r="BR324" s="183"/>
      <c r="BS324" s="183"/>
      <c r="BT324" s="183"/>
      <c r="BU324" s="183"/>
      <c r="BV324" s="183"/>
      <c r="BW324" s="183"/>
      <c r="BX324" s="183"/>
      <c r="BY324" s="183"/>
      <c r="BZ324" s="183"/>
      <c r="CA324" s="183"/>
      <c r="CB324" s="183"/>
      <c r="CC324" s="183"/>
      <c r="CD324" s="183"/>
      <c r="CE324" s="183"/>
      <c r="CF324" s="183"/>
      <c r="CG324" s="183"/>
      <c r="CH324" s="183"/>
      <c r="CI324" s="183"/>
      <c r="CJ324" s="183"/>
      <c r="CK324" s="183"/>
      <c r="CL324" s="183"/>
      <c r="CM324" s="183"/>
      <c r="CN324" s="183"/>
      <c r="CO324" s="183"/>
      <c r="CP324" s="183"/>
      <c r="CQ324" s="183"/>
      <c r="CR324" s="183"/>
      <c r="CS324" s="183"/>
      <c r="CT324" s="183"/>
      <c r="CU324" s="183"/>
      <c r="CV324" s="183"/>
      <c r="CW324" s="183"/>
      <c r="CX324" s="183"/>
      <c r="CY324" s="183"/>
      <c r="CZ324" s="183"/>
      <c r="DA324" s="183"/>
      <c r="DB324" s="183"/>
      <c r="DC324" s="183"/>
      <c r="DD324" s="183"/>
      <c r="DE324" s="183"/>
      <c r="DF324" s="183"/>
      <c r="DG324" s="183"/>
      <c r="DH324" s="183"/>
      <c r="DI324" s="183"/>
      <c r="DJ324" s="183"/>
      <c r="DK324" s="183"/>
      <c r="DL324" s="183"/>
      <c r="DM324" s="183"/>
      <c r="DN324" s="183"/>
    </row>
    <row r="325" spans="1:118" s="20" customFormat="1" ht="25.15" customHeight="1" x14ac:dyDescent="0.25">
      <c r="A325" s="259">
        <v>95</v>
      </c>
      <c r="B325" s="330" t="s">
        <v>463</v>
      </c>
      <c r="C325" s="265"/>
      <c r="D325" s="265"/>
      <c r="E325" s="265"/>
      <c r="F325" s="238" t="s">
        <v>464</v>
      </c>
      <c r="G325" s="238" t="s">
        <v>45</v>
      </c>
      <c r="H325" s="265"/>
      <c r="I325" s="238" t="s">
        <v>46</v>
      </c>
      <c r="J325" s="241"/>
      <c r="K325" s="241">
        <v>1623</v>
      </c>
      <c r="L325" s="241">
        <v>185.04499999999999</v>
      </c>
      <c r="M325" s="247">
        <v>1557.39</v>
      </c>
      <c r="N325" s="185" t="s">
        <v>465</v>
      </c>
      <c r="O325" s="196">
        <v>0.92200000000000004</v>
      </c>
      <c r="P325" s="232"/>
      <c r="Q325" s="232"/>
      <c r="R325" s="187">
        <v>1.524</v>
      </c>
      <c r="S325" s="235"/>
      <c r="T325" s="218">
        <v>21000000</v>
      </c>
      <c r="U325" s="188">
        <v>3.5499999999999997E-2</v>
      </c>
      <c r="V325" s="188">
        <f>U325*10^12</f>
        <v>35500000000</v>
      </c>
      <c r="W325" s="218"/>
      <c r="X325" s="122" t="s">
        <v>466</v>
      </c>
      <c r="Y325" s="123" t="s">
        <v>46</v>
      </c>
      <c r="Z325" s="223"/>
      <c r="AA325" s="189">
        <v>18.8</v>
      </c>
      <c r="AB325" s="19"/>
      <c r="AC325" s="19"/>
      <c r="AD325" s="190">
        <v>181.64000000000001</v>
      </c>
      <c r="AE325" s="134"/>
      <c r="AF325" s="134"/>
      <c r="AG325" s="134"/>
      <c r="AH325" s="134"/>
      <c r="AI325" s="134"/>
      <c r="AJ325" s="134"/>
      <c r="AK325" s="19"/>
      <c r="AL325" s="19" t="s">
        <v>50</v>
      </c>
      <c r="AM325" s="134"/>
      <c r="AN325" s="19"/>
      <c r="AO325" s="19"/>
      <c r="AP325" s="19"/>
      <c r="AQ325" s="226"/>
      <c r="AR325" s="184"/>
      <c r="AS325" s="184"/>
      <c r="AT325" s="184"/>
      <c r="AU325" s="184"/>
      <c r="AV325" s="184"/>
      <c r="AW325" s="184"/>
      <c r="AX325" s="184"/>
      <c r="AY325" s="184"/>
      <c r="AZ325" s="184"/>
      <c r="BA325" s="184"/>
      <c r="BB325" s="184"/>
      <c r="BC325" s="184"/>
      <c r="BD325" s="184"/>
      <c r="BE325" s="184"/>
      <c r="BF325" s="184"/>
      <c r="BG325" s="184"/>
      <c r="BH325" s="184"/>
      <c r="BI325" s="184"/>
      <c r="BJ325" s="184"/>
      <c r="BK325" s="184"/>
      <c r="BL325" s="184"/>
      <c r="BM325" s="184"/>
      <c r="BN325" s="184"/>
      <c r="BO325" s="184"/>
      <c r="BP325" s="184"/>
      <c r="BQ325" s="184"/>
      <c r="BR325" s="184"/>
      <c r="BS325" s="184"/>
      <c r="BT325" s="184"/>
      <c r="BU325" s="184"/>
      <c r="BV325" s="184"/>
      <c r="BW325" s="184"/>
      <c r="BX325" s="184"/>
      <c r="BY325" s="184"/>
      <c r="BZ325" s="184"/>
      <c r="CA325" s="184"/>
      <c r="CB325" s="184"/>
      <c r="CC325" s="184"/>
      <c r="CD325" s="184"/>
      <c r="CE325" s="184"/>
      <c r="CF325" s="184"/>
      <c r="CG325" s="184"/>
      <c r="CH325" s="184"/>
      <c r="CI325" s="184"/>
      <c r="CJ325" s="184"/>
      <c r="CK325" s="184"/>
      <c r="CL325" s="184"/>
      <c r="CM325" s="184"/>
      <c r="CN325" s="184"/>
      <c r="CO325" s="184"/>
      <c r="CP325" s="184"/>
      <c r="CQ325" s="184"/>
      <c r="CR325" s="184"/>
      <c r="CS325" s="184"/>
      <c r="CT325" s="184"/>
      <c r="CU325" s="184"/>
      <c r="CV325" s="184"/>
      <c r="CW325" s="184"/>
      <c r="CX325" s="184"/>
      <c r="CY325" s="184"/>
      <c r="CZ325" s="184"/>
      <c r="DA325" s="184"/>
      <c r="DB325" s="184"/>
      <c r="DC325" s="184"/>
      <c r="DD325" s="184"/>
      <c r="DE325" s="184"/>
      <c r="DF325" s="184"/>
      <c r="DG325" s="184"/>
      <c r="DH325" s="184"/>
      <c r="DI325" s="184"/>
      <c r="DJ325" s="184"/>
      <c r="DK325" s="184"/>
      <c r="DL325" s="184"/>
      <c r="DM325" s="184"/>
      <c r="DN325" s="184"/>
    </row>
    <row r="326" spans="1:118" ht="25.15" customHeight="1" x14ac:dyDescent="0.25">
      <c r="A326" s="260"/>
      <c r="B326" s="331"/>
      <c r="C326" s="239"/>
      <c r="D326" s="239"/>
      <c r="E326" s="239"/>
      <c r="F326" s="328"/>
      <c r="G326" s="328"/>
      <c r="H326" s="239"/>
      <c r="I326" s="239"/>
      <c r="J326" s="242"/>
      <c r="K326" s="242"/>
      <c r="L326" s="242"/>
      <c r="M326" s="248"/>
      <c r="N326" s="333" t="s">
        <v>47</v>
      </c>
      <c r="O326" s="334">
        <v>1.0249999999999999</v>
      </c>
      <c r="P326" s="233"/>
      <c r="Q326" s="233"/>
      <c r="R326" s="336">
        <v>7.1020000000000003</v>
      </c>
      <c r="S326" s="236"/>
      <c r="T326" s="219"/>
      <c r="U326" s="337">
        <v>5.4199999999999998E-2</v>
      </c>
      <c r="V326" s="337">
        <f>U326*10^12</f>
        <v>54200000000</v>
      </c>
      <c r="W326" s="219"/>
      <c r="X326" s="191" t="s">
        <v>467</v>
      </c>
      <c r="Y326" s="102" t="s">
        <v>46</v>
      </c>
      <c r="Z326" s="224"/>
      <c r="AA326" s="192">
        <v>18.8</v>
      </c>
      <c r="AD326" s="193">
        <v>525.80000000000007</v>
      </c>
      <c r="AL326" s="24"/>
      <c r="AQ326" s="227"/>
      <c r="AR326" s="182"/>
      <c r="AS326" s="182"/>
      <c r="AT326" s="182"/>
      <c r="AU326" s="182"/>
      <c r="AV326" s="182"/>
      <c r="AW326" s="182"/>
      <c r="AX326" s="182"/>
      <c r="AY326" s="182"/>
      <c r="AZ326" s="182"/>
      <c r="BA326" s="182"/>
      <c r="BB326" s="182"/>
      <c r="BC326" s="182"/>
      <c r="BD326" s="182"/>
      <c r="BE326" s="182"/>
      <c r="BF326" s="182"/>
      <c r="BG326" s="182"/>
      <c r="BH326" s="182"/>
      <c r="BI326" s="182"/>
      <c r="BJ326" s="182"/>
      <c r="BK326" s="182"/>
      <c r="BL326" s="182"/>
      <c r="BM326" s="182"/>
      <c r="BN326" s="182"/>
      <c r="BO326" s="182"/>
      <c r="BP326" s="182"/>
      <c r="BQ326" s="182"/>
      <c r="BR326" s="182"/>
      <c r="BS326" s="182"/>
      <c r="BT326" s="182"/>
      <c r="BU326" s="182"/>
      <c r="BV326" s="182"/>
      <c r="BW326" s="182"/>
      <c r="BX326" s="182"/>
      <c r="BY326" s="182"/>
      <c r="BZ326" s="182"/>
      <c r="CA326" s="182"/>
      <c r="CB326" s="182"/>
      <c r="CC326" s="182"/>
      <c r="CD326" s="182"/>
      <c r="CE326" s="182"/>
      <c r="CF326" s="182"/>
      <c r="CG326" s="182"/>
      <c r="CH326" s="182"/>
      <c r="CI326" s="182"/>
      <c r="CJ326" s="182"/>
      <c r="CK326" s="182"/>
      <c r="CL326" s="182"/>
      <c r="CM326" s="182"/>
      <c r="CN326" s="182"/>
      <c r="CO326" s="182"/>
      <c r="CP326" s="182"/>
      <c r="CQ326" s="182"/>
      <c r="CR326" s="182"/>
      <c r="CS326" s="182"/>
      <c r="CT326" s="182"/>
      <c r="CU326" s="182"/>
      <c r="CV326" s="182"/>
      <c r="CW326" s="182"/>
      <c r="CX326" s="182"/>
      <c r="CY326" s="182"/>
      <c r="CZ326" s="182"/>
      <c r="DA326" s="182"/>
      <c r="DB326" s="182"/>
      <c r="DC326" s="182"/>
      <c r="DD326" s="182"/>
      <c r="DE326" s="182"/>
      <c r="DF326" s="182"/>
      <c r="DG326" s="182"/>
      <c r="DH326" s="182"/>
      <c r="DI326" s="182"/>
      <c r="DJ326" s="182"/>
      <c r="DK326" s="182"/>
      <c r="DL326" s="182"/>
      <c r="DM326" s="182"/>
      <c r="DN326" s="182"/>
    </row>
    <row r="327" spans="1:118" s="35" customFormat="1" ht="25.15" customHeight="1" thickBot="1" x14ac:dyDescent="0.3">
      <c r="A327" s="261"/>
      <c r="B327" s="332"/>
      <c r="C327" s="240"/>
      <c r="D327" s="240"/>
      <c r="E327" s="240"/>
      <c r="F327" s="329"/>
      <c r="G327" s="329"/>
      <c r="H327" s="240"/>
      <c r="I327" s="240"/>
      <c r="J327" s="243"/>
      <c r="K327" s="243"/>
      <c r="L327" s="243"/>
      <c r="M327" s="249"/>
      <c r="N327" s="327"/>
      <c r="O327" s="335"/>
      <c r="P327" s="234"/>
      <c r="Q327" s="234"/>
      <c r="R327" s="237"/>
      <c r="S327" s="237"/>
      <c r="T327" s="220"/>
      <c r="U327" s="220"/>
      <c r="V327" s="220"/>
      <c r="W327" s="220"/>
      <c r="X327" s="125" t="s">
        <v>468</v>
      </c>
      <c r="Y327" s="126" t="s">
        <v>46</v>
      </c>
      <c r="Z327" s="225"/>
      <c r="AA327" s="194">
        <v>18.8</v>
      </c>
      <c r="AB327" s="34"/>
      <c r="AC327" s="34"/>
      <c r="AD327" s="195">
        <v>3154.8</v>
      </c>
      <c r="AE327" s="135"/>
      <c r="AF327" s="135"/>
      <c r="AG327" s="135"/>
      <c r="AH327" s="135"/>
      <c r="AI327" s="135"/>
      <c r="AJ327" s="135"/>
      <c r="AK327" s="34"/>
      <c r="AL327" s="34"/>
      <c r="AM327" s="135"/>
      <c r="AN327" s="34"/>
      <c r="AO327" s="34"/>
      <c r="AP327" s="34"/>
      <c r="AQ327" s="228"/>
      <c r="AR327" s="183"/>
      <c r="AS327" s="183"/>
      <c r="AT327" s="183"/>
      <c r="AU327" s="183"/>
      <c r="AV327" s="183"/>
      <c r="AW327" s="183"/>
      <c r="AX327" s="183"/>
      <c r="AY327" s="183"/>
      <c r="AZ327" s="183"/>
      <c r="BA327" s="183"/>
      <c r="BB327" s="183"/>
      <c r="BC327" s="183"/>
      <c r="BD327" s="183"/>
      <c r="BE327" s="183"/>
      <c r="BF327" s="183"/>
      <c r="BG327" s="183"/>
      <c r="BH327" s="183"/>
      <c r="BI327" s="183"/>
      <c r="BJ327" s="183"/>
      <c r="BK327" s="183"/>
      <c r="BL327" s="183"/>
      <c r="BM327" s="183"/>
      <c r="BN327" s="183"/>
      <c r="BO327" s="183"/>
      <c r="BP327" s="183"/>
      <c r="BQ327" s="183"/>
      <c r="BR327" s="183"/>
      <c r="BS327" s="183"/>
      <c r="BT327" s="183"/>
      <c r="BU327" s="183"/>
      <c r="BV327" s="183"/>
      <c r="BW327" s="183"/>
      <c r="BX327" s="183"/>
      <c r="BY327" s="183"/>
      <c r="BZ327" s="183"/>
      <c r="CA327" s="183"/>
      <c r="CB327" s="183"/>
      <c r="CC327" s="183"/>
      <c r="CD327" s="183"/>
      <c r="CE327" s="183"/>
      <c r="CF327" s="183"/>
      <c r="CG327" s="183"/>
      <c r="CH327" s="183"/>
      <c r="CI327" s="183"/>
      <c r="CJ327" s="183"/>
      <c r="CK327" s="183"/>
      <c r="CL327" s="183"/>
      <c r="CM327" s="183"/>
      <c r="CN327" s="183"/>
      <c r="CO327" s="183"/>
      <c r="CP327" s="183"/>
      <c r="CQ327" s="183"/>
      <c r="CR327" s="183"/>
      <c r="CS327" s="183"/>
      <c r="CT327" s="183"/>
      <c r="CU327" s="183"/>
      <c r="CV327" s="183"/>
      <c r="CW327" s="183"/>
      <c r="CX327" s="183"/>
      <c r="CY327" s="183"/>
      <c r="CZ327" s="183"/>
      <c r="DA327" s="183"/>
      <c r="DB327" s="183"/>
      <c r="DC327" s="183"/>
      <c r="DD327" s="183"/>
      <c r="DE327" s="183"/>
      <c r="DF327" s="183"/>
      <c r="DG327" s="183"/>
      <c r="DH327" s="183"/>
      <c r="DI327" s="183"/>
      <c r="DJ327" s="183"/>
      <c r="DK327" s="183"/>
      <c r="DL327" s="183"/>
      <c r="DM327" s="183"/>
      <c r="DN327" s="183"/>
    </row>
    <row r="328" spans="1:118" s="20" customFormat="1" ht="24" customHeight="1" x14ac:dyDescent="0.25">
      <c r="A328" s="259">
        <v>96</v>
      </c>
      <c r="B328" s="330" t="s">
        <v>469</v>
      </c>
      <c r="C328" s="265"/>
      <c r="D328" s="265"/>
      <c r="E328" s="265"/>
      <c r="F328" s="238" t="s">
        <v>470</v>
      </c>
      <c r="G328" s="238" t="s">
        <v>471</v>
      </c>
      <c r="H328" s="265"/>
      <c r="I328" s="238" t="s">
        <v>46</v>
      </c>
      <c r="J328" s="241"/>
      <c r="K328" s="241">
        <v>426.65</v>
      </c>
      <c r="L328" s="244">
        <v>26.378</v>
      </c>
      <c r="M328" s="299" t="s">
        <v>244</v>
      </c>
      <c r="N328" s="250" t="s">
        <v>96</v>
      </c>
      <c r="O328" s="232">
        <v>2.8</v>
      </c>
      <c r="P328" s="232"/>
      <c r="Q328" s="232">
        <v>4</v>
      </c>
      <c r="R328" s="235">
        <v>93.7</v>
      </c>
      <c r="S328" s="235">
        <f>R328/O328</f>
        <v>33.464285714285715</v>
      </c>
      <c r="T328" s="218">
        <v>210000000</v>
      </c>
      <c r="U328" s="218">
        <f>V328*10^-12</f>
        <v>12358.392154143281</v>
      </c>
      <c r="V328" s="218">
        <v>1.2358392154143282E+16</v>
      </c>
      <c r="W328" s="218">
        <f>T328*U328</f>
        <v>2595262352370.0889</v>
      </c>
      <c r="X328" s="122" t="s">
        <v>472</v>
      </c>
      <c r="Y328" s="122" t="s">
        <v>473</v>
      </c>
      <c r="Z328" s="223"/>
      <c r="AA328" s="19">
        <v>8.4</v>
      </c>
      <c r="AB328" s="19"/>
      <c r="AC328" s="19"/>
      <c r="AD328" s="134">
        <v>12</v>
      </c>
      <c r="AE328" s="19">
        <v>0.02</v>
      </c>
      <c r="AF328" s="134"/>
      <c r="AG328" s="134"/>
      <c r="AH328" s="134"/>
      <c r="AI328" s="134"/>
      <c r="AJ328" s="134"/>
      <c r="AK328" s="19"/>
      <c r="AL328" s="19" t="s">
        <v>50</v>
      </c>
      <c r="AM328" s="134"/>
      <c r="AN328" s="19"/>
      <c r="AO328" s="19"/>
      <c r="AP328" s="19"/>
      <c r="AQ328" s="226"/>
      <c r="AR328" s="184"/>
      <c r="AS328" s="184"/>
      <c r="AT328" s="184"/>
      <c r="AU328" s="184"/>
      <c r="AV328" s="184"/>
      <c r="AW328" s="184"/>
      <c r="AX328" s="184"/>
      <c r="AY328" s="184"/>
      <c r="AZ328" s="184"/>
      <c r="BA328" s="184"/>
      <c r="BB328" s="184"/>
      <c r="BC328" s="184"/>
      <c r="BD328" s="184"/>
      <c r="BE328" s="184"/>
      <c r="BF328" s="184"/>
      <c r="BG328" s="184"/>
      <c r="BH328" s="184"/>
      <c r="BI328" s="184"/>
      <c r="BJ328" s="184"/>
      <c r="BK328" s="184"/>
      <c r="BL328" s="184"/>
      <c r="BM328" s="184"/>
      <c r="BN328" s="184"/>
      <c r="BO328" s="184"/>
      <c r="BP328" s="184"/>
      <c r="BQ328" s="184"/>
      <c r="BR328" s="184"/>
      <c r="BS328" s="184"/>
      <c r="BT328" s="184"/>
      <c r="BU328" s="184"/>
      <c r="BV328" s="184"/>
      <c r="BW328" s="184"/>
      <c r="BX328" s="184"/>
      <c r="BY328" s="184"/>
      <c r="BZ328" s="184"/>
      <c r="CA328" s="184"/>
      <c r="CB328" s="184"/>
      <c r="CC328" s="184"/>
      <c r="CD328" s="184"/>
      <c r="CE328" s="184"/>
      <c r="CF328" s="184"/>
      <c r="CG328" s="184"/>
      <c r="CH328" s="184"/>
      <c r="CI328" s="184"/>
      <c r="CJ328" s="184"/>
      <c r="CK328" s="184"/>
      <c r="CL328" s="184"/>
      <c r="CM328" s="184"/>
      <c r="CN328" s="184"/>
      <c r="CO328" s="184"/>
      <c r="CP328" s="184"/>
      <c r="CQ328" s="184"/>
      <c r="CR328" s="184"/>
      <c r="CS328" s="184"/>
      <c r="CT328" s="184"/>
      <c r="CU328" s="184"/>
      <c r="CV328" s="184"/>
      <c r="CW328" s="184"/>
      <c r="CX328" s="184"/>
      <c r="CY328" s="184"/>
      <c r="CZ328" s="184"/>
      <c r="DA328" s="184"/>
      <c r="DB328" s="184"/>
      <c r="DC328" s="184"/>
      <c r="DD328" s="184"/>
      <c r="DE328" s="184"/>
      <c r="DF328" s="184"/>
      <c r="DG328" s="184"/>
      <c r="DH328" s="184"/>
      <c r="DI328" s="184"/>
      <c r="DJ328" s="184"/>
      <c r="DK328" s="184"/>
      <c r="DL328" s="184"/>
      <c r="DM328" s="184"/>
      <c r="DN328" s="184"/>
    </row>
    <row r="329" spans="1:118" ht="24" customHeight="1" x14ac:dyDescent="0.25">
      <c r="A329" s="260"/>
      <c r="B329" s="331"/>
      <c r="C329" s="239"/>
      <c r="D329" s="239"/>
      <c r="E329" s="239"/>
      <c r="F329" s="328"/>
      <c r="G329" s="328"/>
      <c r="H329" s="239"/>
      <c r="I329" s="239"/>
      <c r="J329" s="242"/>
      <c r="K329" s="242"/>
      <c r="L329" s="245"/>
      <c r="M329" s="248"/>
      <c r="N329" s="326"/>
      <c r="O329" s="233"/>
      <c r="P329" s="233"/>
      <c r="Q329" s="233"/>
      <c r="R329" s="236"/>
      <c r="S329" s="236"/>
      <c r="T329" s="219"/>
      <c r="U329" s="219"/>
      <c r="V329" s="219"/>
      <c r="W329" s="219"/>
      <c r="X329" s="101" t="s">
        <v>474</v>
      </c>
      <c r="Y329" s="101" t="s">
        <v>475</v>
      </c>
      <c r="Z329" s="224"/>
      <c r="AA329" s="24">
        <v>8.6</v>
      </c>
      <c r="AD329" s="45">
        <v>30</v>
      </c>
      <c r="AE329" s="24">
        <v>0.01</v>
      </c>
      <c r="AL329" s="24"/>
      <c r="AQ329" s="227"/>
      <c r="AR329" s="182"/>
      <c r="AS329" s="182"/>
      <c r="AT329" s="182"/>
      <c r="AU329" s="182"/>
      <c r="AV329" s="182"/>
      <c r="AW329" s="182"/>
      <c r="AX329" s="182"/>
      <c r="AY329" s="182"/>
      <c r="AZ329" s="182"/>
      <c r="BA329" s="182"/>
      <c r="BB329" s="182"/>
      <c r="BC329" s="182"/>
      <c r="BD329" s="182"/>
      <c r="BE329" s="182"/>
      <c r="BF329" s="182"/>
      <c r="BG329" s="182"/>
      <c r="BH329" s="182"/>
      <c r="BI329" s="182"/>
      <c r="BJ329" s="182"/>
      <c r="BK329" s="182"/>
      <c r="BL329" s="182"/>
      <c r="BM329" s="182"/>
      <c r="BN329" s="182"/>
      <c r="BO329" s="182"/>
      <c r="BP329" s="182"/>
      <c r="BQ329" s="182"/>
      <c r="BR329" s="182"/>
      <c r="BS329" s="182"/>
      <c r="BT329" s="182"/>
      <c r="BU329" s="182"/>
      <c r="BV329" s="182"/>
      <c r="BW329" s="182"/>
      <c r="BX329" s="182"/>
      <c r="BY329" s="182"/>
      <c r="BZ329" s="182"/>
      <c r="CA329" s="182"/>
      <c r="CB329" s="182"/>
      <c r="CC329" s="182"/>
      <c r="CD329" s="182"/>
      <c r="CE329" s="182"/>
      <c r="CF329" s="182"/>
      <c r="CG329" s="182"/>
      <c r="CH329" s="182"/>
      <c r="CI329" s="182"/>
      <c r="CJ329" s="182"/>
      <c r="CK329" s="182"/>
      <c r="CL329" s="182"/>
      <c r="CM329" s="182"/>
      <c r="CN329" s="182"/>
      <c r="CO329" s="182"/>
      <c r="CP329" s="182"/>
      <c r="CQ329" s="182"/>
      <c r="CR329" s="182"/>
      <c r="CS329" s="182"/>
      <c r="CT329" s="182"/>
      <c r="CU329" s="182"/>
      <c r="CV329" s="182"/>
      <c r="CW329" s="182"/>
      <c r="CX329" s="182"/>
      <c r="CY329" s="182"/>
      <c r="CZ329" s="182"/>
      <c r="DA329" s="182"/>
      <c r="DB329" s="182"/>
      <c r="DC329" s="182"/>
      <c r="DD329" s="182"/>
      <c r="DE329" s="182"/>
      <c r="DF329" s="182"/>
      <c r="DG329" s="182"/>
      <c r="DH329" s="182"/>
      <c r="DI329" s="182"/>
      <c r="DJ329" s="182"/>
      <c r="DK329" s="182"/>
      <c r="DL329" s="182"/>
      <c r="DM329" s="182"/>
      <c r="DN329" s="182"/>
    </row>
    <row r="330" spans="1:118" ht="24" customHeight="1" x14ac:dyDescent="0.25">
      <c r="A330" s="260"/>
      <c r="B330" s="331"/>
      <c r="C330" s="239"/>
      <c r="D330" s="239"/>
      <c r="E330" s="239"/>
      <c r="F330" s="328"/>
      <c r="G330" s="328"/>
      <c r="H330" s="239"/>
      <c r="I330" s="239"/>
      <c r="J330" s="242"/>
      <c r="K330" s="242"/>
      <c r="L330" s="245"/>
      <c r="M330" s="248"/>
      <c r="N330" s="326"/>
      <c r="O330" s="233"/>
      <c r="P330" s="233"/>
      <c r="Q330" s="233"/>
      <c r="R330" s="236"/>
      <c r="S330" s="236"/>
      <c r="T330" s="219"/>
      <c r="U330" s="219"/>
      <c r="V330" s="219"/>
      <c r="W330" s="219"/>
      <c r="X330" s="101" t="s">
        <v>476</v>
      </c>
      <c r="Y330" s="101" t="s">
        <v>477</v>
      </c>
      <c r="Z330" s="224"/>
      <c r="AA330" s="24">
        <v>10.9</v>
      </c>
      <c r="AB330" s="24">
        <v>32</v>
      </c>
      <c r="AL330" s="24"/>
      <c r="AQ330" s="227"/>
      <c r="AR330" s="182"/>
      <c r="AS330" s="182"/>
      <c r="AT330" s="182"/>
      <c r="AU330" s="182"/>
      <c r="AV330" s="182"/>
      <c r="AW330" s="182"/>
      <c r="AX330" s="182"/>
      <c r="AY330" s="182"/>
      <c r="AZ330" s="182"/>
      <c r="BA330" s="182"/>
      <c r="BB330" s="182"/>
      <c r="BC330" s="182"/>
      <c r="BD330" s="182"/>
      <c r="BE330" s="182"/>
      <c r="BF330" s="182"/>
      <c r="BG330" s="182"/>
      <c r="BH330" s="182"/>
      <c r="BI330" s="182"/>
      <c r="BJ330" s="182"/>
      <c r="BK330" s="182"/>
      <c r="BL330" s="182"/>
      <c r="BM330" s="182"/>
      <c r="BN330" s="182"/>
      <c r="BO330" s="182"/>
      <c r="BP330" s="182"/>
      <c r="BQ330" s="182"/>
      <c r="BR330" s="182"/>
      <c r="BS330" s="182"/>
      <c r="BT330" s="182"/>
      <c r="BU330" s="182"/>
      <c r="BV330" s="182"/>
      <c r="BW330" s="182"/>
      <c r="BX330" s="182"/>
      <c r="BY330" s="182"/>
      <c r="BZ330" s="182"/>
      <c r="CA330" s="182"/>
      <c r="CB330" s="182"/>
      <c r="CC330" s="182"/>
      <c r="CD330" s="182"/>
      <c r="CE330" s="182"/>
      <c r="CF330" s="182"/>
      <c r="CG330" s="182"/>
      <c r="CH330" s="182"/>
      <c r="CI330" s="182"/>
      <c r="CJ330" s="182"/>
      <c r="CK330" s="182"/>
      <c r="CL330" s="182"/>
      <c r="CM330" s="182"/>
      <c r="CN330" s="182"/>
      <c r="CO330" s="182"/>
      <c r="CP330" s="182"/>
      <c r="CQ330" s="182"/>
      <c r="CR330" s="182"/>
      <c r="CS330" s="182"/>
      <c r="CT330" s="182"/>
      <c r="CU330" s="182"/>
      <c r="CV330" s="182"/>
      <c r="CW330" s="182"/>
      <c r="CX330" s="182"/>
      <c r="CY330" s="182"/>
      <c r="CZ330" s="182"/>
      <c r="DA330" s="182"/>
      <c r="DB330" s="182"/>
      <c r="DC330" s="182"/>
      <c r="DD330" s="182"/>
      <c r="DE330" s="182"/>
      <c r="DF330" s="182"/>
      <c r="DG330" s="182"/>
      <c r="DH330" s="182"/>
      <c r="DI330" s="182"/>
      <c r="DJ330" s="182"/>
      <c r="DK330" s="182"/>
      <c r="DL330" s="182"/>
      <c r="DM330" s="182"/>
      <c r="DN330" s="182"/>
    </row>
    <row r="331" spans="1:118" ht="24" customHeight="1" x14ac:dyDescent="0.25">
      <c r="A331" s="260"/>
      <c r="B331" s="331"/>
      <c r="C331" s="239"/>
      <c r="D331" s="239"/>
      <c r="E331" s="239"/>
      <c r="F331" s="328"/>
      <c r="G331" s="328"/>
      <c r="H331" s="239"/>
      <c r="I331" s="239"/>
      <c r="J331" s="242"/>
      <c r="K331" s="242"/>
      <c r="L331" s="245"/>
      <c r="M331" s="248"/>
      <c r="N331" s="326"/>
      <c r="O331" s="233"/>
      <c r="P331" s="233"/>
      <c r="Q331" s="233"/>
      <c r="R331" s="236"/>
      <c r="S331" s="236"/>
      <c r="T331" s="219"/>
      <c r="U331" s="219"/>
      <c r="V331" s="219"/>
      <c r="W331" s="219"/>
      <c r="X331" s="101" t="s">
        <v>478</v>
      </c>
      <c r="Y331" s="101" t="s">
        <v>479</v>
      </c>
      <c r="Z331" s="224"/>
      <c r="AA331" s="24">
        <v>10.6</v>
      </c>
      <c r="AB331" s="24">
        <v>34</v>
      </c>
      <c r="AL331" s="24"/>
      <c r="AQ331" s="227"/>
      <c r="AR331" s="182"/>
      <c r="AS331" s="182"/>
      <c r="AT331" s="182"/>
      <c r="AU331" s="182"/>
      <c r="AV331" s="182"/>
      <c r="AW331" s="182"/>
      <c r="AX331" s="182"/>
      <c r="AY331" s="182"/>
      <c r="AZ331" s="182"/>
      <c r="BA331" s="182"/>
      <c r="BB331" s="182"/>
      <c r="BC331" s="182"/>
      <c r="BD331" s="182"/>
      <c r="BE331" s="182"/>
      <c r="BF331" s="182"/>
      <c r="BG331" s="182"/>
      <c r="BH331" s="182"/>
      <c r="BI331" s="182"/>
      <c r="BJ331" s="182"/>
      <c r="BK331" s="182"/>
      <c r="BL331" s="182"/>
      <c r="BM331" s="182"/>
      <c r="BN331" s="182"/>
      <c r="BO331" s="182"/>
      <c r="BP331" s="182"/>
      <c r="BQ331" s="182"/>
      <c r="BR331" s="182"/>
      <c r="BS331" s="182"/>
      <c r="BT331" s="182"/>
      <c r="BU331" s="182"/>
      <c r="BV331" s="182"/>
      <c r="BW331" s="182"/>
      <c r="BX331" s="182"/>
      <c r="BY331" s="182"/>
      <c r="BZ331" s="182"/>
      <c r="CA331" s="182"/>
      <c r="CB331" s="182"/>
      <c r="CC331" s="182"/>
      <c r="CD331" s="182"/>
      <c r="CE331" s="182"/>
      <c r="CF331" s="182"/>
      <c r="CG331" s="182"/>
      <c r="CH331" s="182"/>
      <c r="CI331" s="182"/>
      <c r="CJ331" s="182"/>
      <c r="CK331" s="182"/>
      <c r="CL331" s="182"/>
      <c r="CM331" s="182"/>
      <c r="CN331" s="182"/>
      <c r="CO331" s="182"/>
      <c r="CP331" s="182"/>
      <c r="CQ331" s="182"/>
      <c r="CR331" s="182"/>
      <c r="CS331" s="182"/>
      <c r="CT331" s="182"/>
      <c r="CU331" s="182"/>
      <c r="CV331" s="182"/>
      <c r="CW331" s="182"/>
      <c r="CX331" s="182"/>
      <c r="CY331" s="182"/>
      <c r="CZ331" s="182"/>
      <c r="DA331" s="182"/>
      <c r="DB331" s="182"/>
      <c r="DC331" s="182"/>
      <c r="DD331" s="182"/>
      <c r="DE331" s="182"/>
      <c r="DF331" s="182"/>
      <c r="DG331" s="182"/>
      <c r="DH331" s="182"/>
      <c r="DI331" s="182"/>
      <c r="DJ331" s="182"/>
      <c r="DK331" s="182"/>
      <c r="DL331" s="182"/>
      <c r="DM331" s="182"/>
      <c r="DN331" s="182"/>
    </row>
    <row r="332" spans="1:118" s="35" customFormat="1" ht="24" customHeight="1" thickBot="1" x14ac:dyDescent="0.3">
      <c r="A332" s="261"/>
      <c r="B332" s="332"/>
      <c r="C332" s="240"/>
      <c r="D332" s="240"/>
      <c r="E332" s="240"/>
      <c r="F332" s="329"/>
      <c r="G332" s="329"/>
      <c r="H332" s="240"/>
      <c r="I332" s="240"/>
      <c r="J332" s="243"/>
      <c r="K332" s="243"/>
      <c r="L332" s="246"/>
      <c r="M332" s="249"/>
      <c r="N332" s="327"/>
      <c r="O332" s="234"/>
      <c r="P332" s="234"/>
      <c r="Q332" s="234"/>
      <c r="R332" s="237"/>
      <c r="S332" s="237"/>
      <c r="T332" s="220"/>
      <c r="U332" s="220"/>
      <c r="V332" s="220"/>
      <c r="W332" s="220"/>
      <c r="X332" s="125" t="s">
        <v>480</v>
      </c>
      <c r="Y332" s="125" t="s">
        <v>479</v>
      </c>
      <c r="Z332" s="225"/>
      <c r="AA332" s="34">
        <v>10.8</v>
      </c>
      <c r="AB332" s="34">
        <v>35</v>
      </c>
      <c r="AC332" s="34"/>
      <c r="AD332" s="135"/>
      <c r="AE332" s="135"/>
      <c r="AF332" s="135"/>
      <c r="AG332" s="135"/>
      <c r="AH332" s="135"/>
      <c r="AI332" s="135"/>
      <c r="AJ332" s="135"/>
      <c r="AK332" s="34"/>
      <c r="AL332" s="34"/>
      <c r="AM332" s="135"/>
      <c r="AN332" s="34"/>
      <c r="AO332" s="34"/>
      <c r="AP332" s="34"/>
      <c r="AQ332" s="228"/>
      <c r="AR332" s="183"/>
      <c r="AS332" s="183"/>
      <c r="AT332" s="183"/>
      <c r="AU332" s="183"/>
      <c r="AV332" s="183"/>
      <c r="AW332" s="183"/>
      <c r="AX332" s="183"/>
      <c r="AY332" s="183"/>
      <c r="AZ332" s="183"/>
      <c r="BA332" s="183"/>
      <c r="BB332" s="183"/>
      <c r="BC332" s="183"/>
      <c r="BD332" s="183"/>
      <c r="BE332" s="183"/>
      <c r="BF332" s="183"/>
      <c r="BG332" s="183"/>
      <c r="BH332" s="183"/>
      <c r="BI332" s="183"/>
      <c r="BJ332" s="183"/>
      <c r="BK332" s="183"/>
      <c r="BL332" s="183"/>
      <c r="BM332" s="183"/>
      <c r="BN332" s="183"/>
      <c r="BO332" s="183"/>
      <c r="BP332" s="183"/>
      <c r="BQ332" s="183"/>
      <c r="BR332" s="183"/>
      <c r="BS332" s="183"/>
      <c r="BT332" s="183"/>
      <c r="BU332" s="183"/>
      <c r="BV332" s="183"/>
      <c r="BW332" s="183"/>
      <c r="BX332" s="183"/>
      <c r="BY332" s="183"/>
      <c r="BZ332" s="183"/>
      <c r="CA332" s="183"/>
      <c r="CB332" s="183"/>
      <c r="CC332" s="183"/>
      <c r="CD332" s="183"/>
      <c r="CE332" s="183"/>
      <c r="CF332" s="183"/>
      <c r="CG332" s="183"/>
      <c r="CH332" s="183"/>
      <c r="CI332" s="183"/>
      <c r="CJ332" s="183"/>
      <c r="CK332" s="183"/>
      <c r="CL332" s="183"/>
      <c r="CM332" s="183"/>
      <c r="CN332" s="183"/>
      <c r="CO332" s="183"/>
      <c r="CP332" s="183"/>
      <c r="CQ332" s="183"/>
      <c r="CR332" s="183"/>
      <c r="CS332" s="183"/>
      <c r="CT332" s="183"/>
      <c r="CU332" s="183"/>
      <c r="CV332" s="183"/>
      <c r="CW332" s="183"/>
      <c r="CX332" s="183"/>
      <c r="CY332" s="183"/>
      <c r="CZ332" s="183"/>
      <c r="DA332" s="183"/>
      <c r="DB332" s="183"/>
      <c r="DC332" s="183"/>
      <c r="DD332" s="183"/>
      <c r="DE332" s="183"/>
      <c r="DF332" s="183"/>
      <c r="DG332" s="183"/>
      <c r="DH332" s="183"/>
      <c r="DI332" s="183"/>
      <c r="DJ332" s="183"/>
      <c r="DK332" s="183"/>
      <c r="DL332" s="183"/>
      <c r="DM332" s="183"/>
      <c r="DN332" s="183"/>
    </row>
    <row r="333" spans="1:118" s="20" customFormat="1" ht="24" customHeight="1" x14ac:dyDescent="0.25">
      <c r="A333" s="259">
        <v>97</v>
      </c>
      <c r="B333" s="262" t="s">
        <v>481</v>
      </c>
      <c r="C333" s="262"/>
      <c r="D333" s="262" t="s">
        <v>482</v>
      </c>
      <c r="E333" s="262"/>
      <c r="F333" s="262" t="s">
        <v>483</v>
      </c>
      <c r="G333" s="262" t="s">
        <v>45</v>
      </c>
      <c r="H333" s="262"/>
      <c r="I333" s="262" t="s">
        <v>46</v>
      </c>
      <c r="J333" s="241"/>
      <c r="K333" s="241">
        <v>142</v>
      </c>
      <c r="L333" s="244">
        <v>422.70679999999999</v>
      </c>
      <c r="M333" s="247">
        <v>107.56</v>
      </c>
      <c r="N333" s="250" t="s">
        <v>484</v>
      </c>
      <c r="O333" s="232">
        <v>1.37</v>
      </c>
      <c r="P333" s="232"/>
      <c r="Q333" s="232"/>
      <c r="R333" s="235">
        <v>4.5720000000000001</v>
      </c>
      <c r="S333" s="235">
        <f>R333/O333</f>
        <v>3.3372262773722627</v>
      </c>
      <c r="T333" s="218">
        <v>24777948</v>
      </c>
      <c r="U333" s="218">
        <f>V333*10^-12</f>
        <v>0.17373199408309298</v>
      </c>
      <c r="V333" s="218">
        <v>173731994083.09299</v>
      </c>
      <c r="W333" s="218">
        <f>T333*U333</f>
        <v>4304722.3153271852</v>
      </c>
      <c r="X333" s="123" t="s">
        <v>79</v>
      </c>
      <c r="Y333" s="123" t="s">
        <v>485</v>
      </c>
      <c r="Z333" s="323"/>
      <c r="AA333" s="28">
        <v>20.735431200000001</v>
      </c>
      <c r="AB333" s="17"/>
      <c r="AC333" s="17"/>
      <c r="AD333" s="17">
        <v>90.820000000000007</v>
      </c>
      <c r="AE333" s="17"/>
      <c r="AF333" s="17"/>
      <c r="AG333" s="17"/>
      <c r="AH333" s="17"/>
      <c r="AI333" s="17"/>
      <c r="AJ333" s="17"/>
      <c r="AK333" s="17"/>
      <c r="AL333" s="17" t="s">
        <v>50</v>
      </c>
      <c r="AM333" s="17"/>
      <c r="AN333" s="17"/>
      <c r="AO333" s="19">
        <v>0.47</v>
      </c>
      <c r="AP333" s="17">
        <v>1.9</v>
      </c>
      <c r="AQ333" s="226"/>
      <c r="AR333" s="184"/>
      <c r="AS333" s="184"/>
      <c r="AT333" s="184"/>
      <c r="AU333" s="184"/>
      <c r="AV333" s="184"/>
      <c r="AW333" s="184"/>
      <c r="AX333" s="184"/>
      <c r="AY333" s="184"/>
      <c r="AZ333" s="184"/>
      <c r="BA333" s="184"/>
      <c r="BB333" s="184"/>
      <c r="BC333" s="184"/>
      <c r="BD333" s="184"/>
      <c r="BE333" s="184"/>
      <c r="BF333" s="184"/>
      <c r="BG333" s="184"/>
      <c r="BH333" s="184"/>
      <c r="BI333" s="184"/>
      <c r="BJ333" s="184"/>
      <c r="BK333" s="184"/>
      <c r="BL333" s="184"/>
      <c r="BM333" s="184"/>
      <c r="BN333" s="184"/>
      <c r="BO333" s="184"/>
      <c r="BP333" s="184"/>
      <c r="BQ333" s="184"/>
      <c r="BR333" s="184"/>
      <c r="BS333" s="184"/>
      <c r="BT333" s="184"/>
      <c r="BU333" s="184"/>
      <c r="BV333" s="184"/>
      <c r="BW333" s="184"/>
      <c r="BX333" s="184"/>
      <c r="BY333" s="184"/>
      <c r="BZ333" s="184"/>
      <c r="CA333" s="184"/>
      <c r="CB333" s="184"/>
      <c r="CC333" s="184"/>
      <c r="CD333" s="184"/>
      <c r="CE333" s="184"/>
      <c r="CF333" s="184"/>
      <c r="CG333" s="184"/>
      <c r="CH333" s="184"/>
      <c r="CI333" s="184"/>
      <c r="CJ333" s="184"/>
      <c r="CK333" s="184"/>
      <c r="CL333" s="184"/>
      <c r="CM333" s="184"/>
      <c r="CN333" s="184"/>
      <c r="CO333" s="184"/>
      <c r="CP333" s="184"/>
      <c r="CQ333" s="184"/>
      <c r="CR333" s="184"/>
      <c r="CS333" s="184"/>
      <c r="CT333" s="184"/>
      <c r="CU333" s="184"/>
      <c r="CV333" s="184"/>
      <c r="CW333" s="184"/>
      <c r="CX333" s="184"/>
      <c r="CY333" s="184"/>
      <c r="CZ333" s="184"/>
      <c r="DA333" s="184"/>
      <c r="DB333" s="184"/>
      <c r="DC333" s="184"/>
      <c r="DD333" s="184"/>
      <c r="DE333" s="184"/>
      <c r="DF333" s="184"/>
      <c r="DG333" s="184"/>
      <c r="DH333" s="184"/>
      <c r="DI333" s="184"/>
      <c r="DJ333" s="184"/>
      <c r="DK333" s="184"/>
      <c r="DL333" s="184"/>
      <c r="DM333" s="184"/>
      <c r="DN333" s="184"/>
    </row>
    <row r="334" spans="1:118" ht="24" customHeight="1" x14ac:dyDescent="0.25">
      <c r="A334" s="260"/>
      <c r="B334" s="263"/>
      <c r="C334" s="263"/>
      <c r="D334" s="263"/>
      <c r="E334" s="263"/>
      <c r="F334" s="263"/>
      <c r="G334" s="263"/>
      <c r="H334" s="263"/>
      <c r="I334" s="263"/>
      <c r="J334" s="242"/>
      <c r="K334" s="242"/>
      <c r="L334" s="245"/>
      <c r="M334" s="248"/>
      <c r="N334" s="251"/>
      <c r="O334" s="233"/>
      <c r="P334" s="233"/>
      <c r="Q334" s="233"/>
      <c r="R334" s="236"/>
      <c r="S334" s="236"/>
      <c r="T334" s="219"/>
      <c r="U334" s="219"/>
      <c r="V334" s="219"/>
      <c r="W334" s="219"/>
      <c r="X334" s="102" t="s">
        <v>486</v>
      </c>
      <c r="Y334" s="102" t="s">
        <v>487</v>
      </c>
      <c r="Z334" s="324"/>
      <c r="AA334" s="30">
        <v>20.735431200000001</v>
      </c>
      <c r="AB334" s="22"/>
      <c r="AC334" s="22"/>
      <c r="AD334" s="22">
        <v>33.46</v>
      </c>
      <c r="AE334" s="22"/>
      <c r="AF334" s="22"/>
      <c r="AG334" s="22"/>
      <c r="AH334" s="22"/>
      <c r="AI334" s="22"/>
      <c r="AJ334" s="22"/>
      <c r="AK334" s="22"/>
      <c r="AL334" s="22"/>
      <c r="AM334" s="22"/>
      <c r="AN334" s="22"/>
      <c r="AO334" s="24">
        <v>0.9</v>
      </c>
      <c r="AP334" s="22">
        <v>0.6</v>
      </c>
      <c r="AQ334" s="227"/>
      <c r="AR334" s="182"/>
      <c r="AS334" s="182"/>
      <c r="AT334" s="182"/>
      <c r="AU334" s="182"/>
      <c r="AV334" s="182"/>
      <c r="AW334" s="182"/>
      <c r="AX334" s="182"/>
      <c r="AY334" s="182"/>
      <c r="AZ334" s="182"/>
      <c r="BA334" s="182"/>
      <c r="BB334" s="182"/>
      <c r="BC334" s="182"/>
      <c r="BD334" s="182"/>
      <c r="BE334" s="182"/>
      <c r="BF334" s="182"/>
      <c r="BG334" s="182"/>
      <c r="BH334" s="182"/>
      <c r="BI334" s="182"/>
      <c r="BJ334" s="182"/>
      <c r="BK334" s="182"/>
      <c r="BL334" s="182"/>
      <c r="BM334" s="182"/>
      <c r="BN334" s="182"/>
      <c r="BO334" s="182"/>
      <c r="BP334" s="182"/>
      <c r="BQ334" s="182"/>
      <c r="BR334" s="182"/>
      <c r="BS334" s="182"/>
      <c r="BT334" s="182"/>
      <c r="BU334" s="182"/>
      <c r="BV334" s="182"/>
      <c r="BW334" s="182"/>
      <c r="BX334" s="182"/>
      <c r="BY334" s="182"/>
      <c r="BZ334" s="182"/>
      <c r="CA334" s="182"/>
      <c r="CB334" s="182"/>
      <c r="CC334" s="182"/>
      <c r="CD334" s="182"/>
      <c r="CE334" s="182"/>
      <c r="CF334" s="182"/>
      <c r="CG334" s="182"/>
      <c r="CH334" s="182"/>
      <c r="CI334" s="182"/>
      <c r="CJ334" s="182"/>
      <c r="CK334" s="182"/>
      <c r="CL334" s="182"/>
      <c r="CM334" s="182"/>
      <c r="CN334" s="182"/>
      <c r="CO334" s="182"/>
      <c r="CP334" s="182"/>
      <c r="CQ334" s="182"/>
      <c r="CR334" s="182"/>
      <c r="CS334" s="182"/>
      <c r="CT334" s="182"/>
      <c r="CU334" s="182"/>
      <c r="CV334" s="182"/>
      <c r="CW334" s="182"/>
      <c r="CX334" s="182"/>
      <c r="CY334" s="182"/>
      <c r="CZ334" s="182"/>
      <c r="DA334" s="182"/>
      <c r="DB334" s="182"/>
      <c r="DC334" s="182"/>
      <c r="DD334" s="182"/>
      <c r="DE334" s="182"/>
      <c r="DF334" s="182"/>
      <c r="DG334" s="182"/>
      <c r="DH334" s="182"/>
      <c r="DI334" s="182"/>
      <c r="DJ334" s="182"/>
      <c r="DK334" s="182"/>
      <c r="DL334" s="182"/>
      <c r="DM334" s="182"/>
      <c r="DN334" s="182"/>
    </row>
    <row r="335" spans="1:118" ht="24" customHeight="1" x14ac:dyDescent="0.25">
      <c r="A335" s="260"/>
      <c r="B335" s="263"/>
      <c r="C335" s="263"/>
      <c r="D335" s="263"/>
      <c r="E335" s="263"/>
      <c r="F335" s="263"/>
      <c r="G335" s="263"/>
      <c r="H335" s="263"/>
      <c r="I335" s="263"/>
      <c r="J335" s="242"/>
      <c r="K335" s="242"/>
      <c r="L335" s="245"/>
      <c r="M335" s="248"/>
      <c r="N335" s="251"/>
      <c r="O335" s="233"/>
      <c r="P335" s="233"/>
      <c r="Q335" s="233"/>
      <c r="R335" s="236"/>
      <c r="S335" s="236"/>
      <c r="T335" s="219"/>
      <c r="U335" s="219"/>
      <c r="V335" s="219"/>
      <c r="W335" s="219"/>
      <c r="X335" s="102" t="s">
        <v>488</v>
      </c>
      <c r="Y335" s="102" t="s">
        <v>489</v>
      </c>
      <c r="Z335" s="324"/>
      <c r="AA335" s="30">
        <v>19.7929116</v>
      </c>
      <c r="AB335" s="22">
        <v>35</v>
      </c>
      <c r="AC335" s="22"/>
      <c r="AD335" s="22"/>
      <c r="AE335" s="22"/>
      <c r="AF335" s="22"/>
      <c r="AG335" s="22"/>
      <c r="AH335" s="22"/>
      <c r="AI335" s="22"/>
      <c r="AJ335" s="22"/>
      <c r="AK335" s="22"/>
      <c r="AL335" s="22"/>
      <c r="AM335" s="22"/>
      <c r="AN335" s="22"/>
      <c r="AO335" s="24">
        <v>1</v>
      </c>
      <c r="AP335" s="22">
        <v>0.96</v>
      </c>
      <c r="AQ335" s="227"/>
      <c r="AR335" s="182"/>
      <c r="AS335" s="182"/>
      <c r="AT335" s="182"/>
      <c r="AU335" s="182"/>
      <c r="AV335" s="182"/>
      <c r="AW335" s="182"/>
      <c r="AX335" s="182"/>
      <c r="AY335" s="182"/>
      <c r="AZ335" s="182"/>
      <c r="BA335" s="182"/>
      <c r="BB335" s="182"/>
      <c r="BC335" s="182"/>
      <c r="BD335" s="182"/>
      <c r="BE335" s="182"/>
      <c r="BF335" s="182"/>
      <c r="BG335" s="182"/>
      <c r="BH335" s="182"/>
      <c r="BI335" s="182"/>
      <c r="BJ335" s="182"/>
      <c r="BK335" s="182"/>
      <c r="BL335" s="182"/>
      <c r="BM335" s="182"/>
      <c r="BN335" s="182"/>
      <c r="BO335" s="182"/>
      <c r="BP335" s="182"/>
      <c r="BQ335" s="182"/>
      <c r="BR335" s="182"/>
      <c r="BS335" s="182"/>
      <c r="BT335" s="182"/>
      <c r="BU335" s="182"/>
      <c r="BV335" s="182"/>
      <c r="BW335" s="182"/>
      <c r="BX335" s="182"/>
      <c r="BY335" s="182"/>
      <c r="BZ335" s="182"/>
      <c r="CA335" s="182"/>
      <c r="CB335" s="182"/>
      <c r="CC335" s="182"/>
      <c r="CD335" s="182"/>
      <c r="CE335" s="182"/>
      <c r="CF335" s="182"/>
      <c r="CG335" s="182"/>
      <c r="CH335" s="182"/>
      <c r="CI335" s="182"/>
      <c r="CJ335" s="182"/>
      <c r="CK335" s="182"/>
      <c r="CL335" s="182"/>
      <c r="CM335" s="182"/>
      <c r="CN335" s="182"/>
      <c r="CO335" s="182"/>
      <c r="CP335" s="182"/>
      <c r="CQ335" s="182"/>
      <c r="CR335" s="182"/>
      <c r="CS335" s="182"/>
      <c r="CT335" s="182"/>
      <c r="CU335" s="182"/>
      <c r="CV335" s="182"/>
      <c r="CW335" s="182"/>
      <c r="CX335" s="182"/>
      <c r="CY335" s="182"/>
      <c r="CZ335" s="182"/>
      <c r="DA335" s="182"/>
      <c r="DB335" s="182"/>
      <c r="DC335" s="182"/>
      <c r="DD335" s="182"/>
      <c r="DE335" s="182"/>
      <c r="DF335" s="182"/>
      <c r="DG335" s="182"/>
      <c r="DH335" s="182"/>
      <c r="DI335" s="182"/>
      <c r="DJ335" s="182"/>
      <c r="DK335" s="182"/>
      <c r="DL335" s="182"/>
      <c r="DM335" s="182"/>
      <c r="DN335" s="182"/>
    </row>
    <row r="336" spans="1:118" ht="24" customHeight="1" x14ac:dyDescent="0.25">
      <c r="A336" s="260"/>
      <c r="B336" s="263"/>
      <c r="C336" s="263"/>
      <c r="D336" s="263"/>
      <c r="E336" s="263"/>
      <c r="F336" s="263"/>
      <c r="G336" s="263"/>
      <c r="H336" s="263"/>
      <c r="I336" s="263"/>
      <c r="J336" s="242"/>
      <c r="K336" s="242"/>
      <c r="L336" s="245"/>
      <c r="M336" s="248"/>
      <c r="N336" s="251"/>
      <c r="O336" s="233"/>
      <c r="P336" s="233"/>
      <c r="Q336" s="233"/>
      <c r="R336" s="236"/>
      <c r="S336" s="236"/>
      <c r="T336" s="219"/>
      <c r="U336" s="219"/>
      <c r="V336" s="219"/>
      <c r="W336" s="219"/>
      <c r="X336" s="102" t="s">
        <v>490</v>
      </c>
      <c r="Y336" s="102" t="s">
        <v>491</v>
      </c>
      <c r="Z336" s="324"/>
      <c r="AA336" s="30">
        <v>19.321651799999998</v>
      </c>
      <c r="AB336" s="22">
        <v>35</v>
      </c>
      <c r="AC336" s="22"/>
      <c r="AD336" s="22"/>
      <c r="AE336" s="22"/>
      <c r="AF336" s="22"/>
      <c r="AG336" s="22"/>
      <c r="AH336" s="22"/>
      <c r="AI336" s="22"/>
      <c r="AJ336" s="22"/>
      <c r="AK336" s="22"/>
      <c r="AL336" s="22"/>
      <c r="AM336" s="22"/>
      <c r="AN336" s="22"/>
      <c r="AO336" s="24">
        <v>1</v>
      </c>
      <c r="AP336" s="22">
        <v>1</v>
      </c>
      <c r="AQ336" s="227"/>
      <c r="AR336" s="182"/>
      <c r="AS336" s="182"/>
      <c r="AT336" s="182"/>
      <c r="AU336" s="182"/>
      <c r="AV336" s="182"/>
      <c r="AW336" s="182"/>
      <c r="AX336" s="182"/>
      <c r="AY336" s="182"/>
      <c r="AZ336" s="182"/>
      <c r="BA336" s="182"/>
      <c r="BB336" s="182"/>
      <c r="BC336" s="182"/>
      <c r="BD336" s="182"/>
      <c r="BE336" s="182"/>
      <c r="BF336" s="182"/>
      <c r="BG336" s="182"/>
      <c r="BH336" s="182"/>
      <c r="BI336" s="182"/>
      <c r="BJ336" s="182"/>
      <c r="BK336" s="182"/>
      <c r="BL336" s="182"/>
      <c r="BM336" s="182"/>
      <c r="BN336" s="182"/>
      <c r="BO336" s="182"/>
      <c r="BP336" s="182"/>
      <c r="BQ336" s="182"/>
      <c r="BR336" s="182"/>
      <c r="BS336" s="182"/>
      <c r="BT336" s="182"/>
      <c r="BU336" s="182"/>
      <c r="BV336" s="182"/>
      <c r="BW336" s="182"/>
      <c r="BX336" s="182"/>
      <c r="BY336" s="182"/>
      <c r="BZ336" s="182"/>
      <c r="CA336" s="182"/>
      <c r="CB336" s="182"/>
      <c r="CC336" s="182"/>
      <c r="CD336" s="182"/>
      <c r="CE336" s="182"/>
      <c r="CF336" s="182"/>
      <c r="CG336" s="182"/>
      <c r="CH336" s="182"/>
      <c r="CI336" s="182"/>
      <c r="CJ336" s="182"/>
      <c r="CK336" s="182"/>
      <c r="CL336" s="182"/>
      <c r="CM336" s="182"/>
      <c r="CN336" s="182"/>
      <c r="CO336" s="182"/>
      <c r="CP336" s="182"/>
      <c r="CQ336" s="182"/>
      <c r="CR336" s="182"/>
      <c r="CS336" s="182"/>
      <c r="CT336" s="182"/>
      <c r="CU336" s="182"/>
      <c r="CV336" s="182"/>
      <c r="CW336" s="182"/>
      <c r="CX336" s="182"/>
      <c r="CY336" s="182"/>
      <c r="CZ336" s="182"/>
      <c r="DA336" s="182"/>
      <c r="DB336" s="182"/>
      <c r="DC336" s="182"/>
      <c r="DD336" s="182"/>
      <c r="DE336" s="182"/>
      <c r="DF336" s="182"/>
      <c r="DG336" s="182"/>
      <c r="DH336" s="182"/>
      <c r="DI336" s="182"/>
      <c r="DJ336" s="182"/>
      <c r="DK336" s="182"/>
      <c r="DL336" s="182"/>
      <c r="DM336" s="182"/>
      <c r="DN336" s="182"/>
    </row>
    <row r="337" spans="1:118" s="35" customFormat="1" ht="24" customHeight="1" thickBot="1" x14ac:dyDescent="0.3">
      <c r="A337" s="261"/>
      <c r="B337" s="264"/>
      <c r="C337" s="264"/>
      <c r="D337" s="264"/>
      <c r="E337" s="264"/>
      <c r="F337" s="264"/>
      <c r="G337" s="264"/>
      <c r="H337" s="264"/>
      <c r="I337" s="264"/>
      <c r="J337" s="243"/>
      <c r="K337" s="243"/>
      <c r="L337" s="246"/>
      <c r="M337" s="249"/>
      <c r="N337" s="252"/>
      <c r="O337" s="234"/>
      <c r="P337" s="234"/>
      <c r="Q337" s="234"/>
      <c r="R337" s="237"/>
      <c r="S337" s="237"/>
      <c r="T337" s="220"/>
      <c r="U337" s="220"/>
      <c r="V337" s="220"/>
      <c r="W337" s="220"/>
      <c r="X337" s="126" t="s">
        <v>492</v>
      </c>
      <c r="Y337" s="126" t="s">
        <v>491</v>
      </c>
      <c r="Z337" s="325"/>
      <c r="AA337" s="32">
        <v>19.321651799999998</v>
      </c>
      <c r="AB337" s="31">
        <v>35</v>
      </c>
      <c r="AC337" s="31"/>
      <c r="AD337" s="31"/>
      <c r="AE337" s="31"/>
      <c r="AF337" s="31"/>
      <c r="AG337" s="31"/>
      <c r="AH337" s="31"/>
      <c r="AI337" s="31"/>
      <c r="AJ337" s="31"/>
      <c r="AK337" s="31"/>
      <c r="AL337" s="31"/>
      <c r="AM337" s="31"/>
      <c r="AN337" s="31"/>
      <c r="AO337" s="34">
        <v>1</v>
      </c>
      <c r="AP337" s="31">
        <v>1.3</v>
      </c>
      <c r="AQ337" s="228"/>
      <c r="AR337" s="183"/>
      <c r="AS337" s="183"/>
      <c r="AT337" s="183"/>
      <c r="AU337" s="183"/>
      <c r="AV337" s="183"/>
      <c r="AW337" s="183"/>
      <c r="AX337" s="183"/>
      <c r="AY337" s="183"/>
      <c r="AZ337" s="183"/>
      <c r="BA337" s="183"/>
      <c r="BB337" s="183"/>
      <c r="BC337" s="183"/>
      <c r="BD337" s="183"/>
      <c r="BE337" s="183"/>
      <c r="BF337" s="183"/>
      <c r="BG337" s="183"/>
      <c r="BH337" s="183"/>
      <c r="BI337" s="183"/>
      <c r="BJ337" s="183"/>
      <c r="BK337" s="183"/>
      <c r="BL337" s="183"/>
      <c r="BM337" s="183"/>
      <c r="BN337" s="183"/>
      <c r="BO337" s="183"/>
      <c r="BP337" s="183"/>
      <c r="BQ337" s="183"/>
      <c r="BR337" s="183"/>
      <c r="BS337" s="183"/>
      <c r="BT337" s="183"/>
      <c r="BU337" s="183"/>
      <c r="BV337" s="183"/>
      <c r="BW337" s="183"/>
      <c r="BX337" s="183"/>
      <c r="BY337" s="183"/>
      <c r="BZ337" s="183"/>
      <c r="CA337" s="183"/>
      <c r="CB337" s="183"/>
      <c r="CC337" s="183"/>
      <c r="CD337" s="183"/>
      <c r="CE337" s="183"/>
      <c r="CF337" s="183"/>
      <c r="CG337" s="183"/>
      <c r="CH337" s="183"/>
      <c r="CI337" s="183"/>
      <c r="CJ337" s="183"/>
      <c r="CK337" s="183"/>
      <c r="CL337" s="183"/>
      <c r="CM337" s="183"/>
      <c r="CN337" s="183"/>
      <c r="CO337" s="183"/>
      <c r="CP337" s="183"/>
      <c r="CQ337" s="183"/>
      <c r="CR337" s="183"/>
      <c r="CS337" s="183"/>
      <c r="CT337" s="183"/>
      <c r="CU337" s="183"/>
      <c r="CV337" s="183"/>
      <c r="CW337" s="183"/>
      <c r="CX337" s="183"/>
      <c r="CY337" s="183"/>
      <c r="CZ337" s="183"/>
      <c r="DA337" s="183"/>
      <c r="DB337" s="183"/>
      <c r="DC337" s="183"/>
      <c r="DD337" s="183"/>
      <c r="DE337" s="183"/>
      <c r="DF337" s="183"/>
      <c r="DG337" s="183"/>
      <c r="DH337" s="183"/>
      <c r="DI337" s="183"/>
      <c r="DJ337" s="183"/>
      <c r="DK337" s="183"/>
      <c r="DL337" s="183"/>
      <c r="DM337" s="183"/>
      <c r="DN337" s="183"/>
    </row>
    <row r="338" spans="1:118" s="20" customFormat="1" ht="24" customHeight="1" x14ac:dyDescent="0.25">
      <c r="A338" s="259">
        <v>98</v>
      </c>
      <c r="B338" s="262" t="s">
        <v>481</v>
      </c>
      <c r="C338" s="262"/>
      <c r="D338" s="262" t="s">
        <v>482</v>
      </c>
      <c r="E338" s="262"/>
      <c r="F338" s="262" t="s">
        <v>493</v>
      </c>
      <c r="G338" s="262" t="s">
        <v>45</v>
      </c>
      <c r="H338" s="262"/>
      <c r="I338" s="262" t="s">
        <v>46</v>
      </c>
      <c r="J338" s="241"/>
      <c r="K338" s="244">
        <v>91.066772733700006</v>
      </c>
      <c r="L338" s="241">
        <v>96.52</v>
      </c>
      <c r="M338" s="247">
        <v>93.91</v>
      </c>
      <c r="N338" s="250" t="s">
        <v>484</v>
      </c>
      <c r="O338" s="232">
        <v>1.37</v>
      </c>
      <c r="P338" s="232"/>
      <c r="Q338" s="232"/>
      <c r="R338" s="235">
        <v>3.56616</v>
      </c>
      <c r="S338" s="235">
        <f>R338/O338</f>
        <v>2.6030364963503647</v>
      </c>
      <c r="T338" s="218">
        <v>23097438.929877799</v>
      </c>
      <c r="U338" s="218">
        <f>V338*10^-12</f>
        <v>0.17373199408309298</v>
      </c>
      <c r="V338" s="218">
        <v>173731994083.09299</v>
      </c>
      <c r="W338" s="218">
        <f>T338*U338</f>
        <v>4012764.1235001311</v>
      </c>
      <c r="X338" s="122" t="s">
        <v>494</v>
      </c>
      <c r="Y338" s="123" t="s">
        <v>495</v>
      </c>
      <c r="Z338" s="223"/>
      <c r="AA338" s="19">
        <v>18.693408216000002</v>
      </c>
      <c r="AB338" s="19"/>
      <c r="AC338" s="19"/>
      <c r="AD338" s="19">
        <v>90.972491888889095</v>
      </c>
      <c r="AE338" s="19"/>
      <c r="AF338" s="19"/>
      <c r="AG338" s="19"/>
      <c r="AH338" s="19"/>
      <c r="AI338" s="19"/>
      <c r="AJ338" s="19"/>
      <c r="AK338" s="19"/>
      <c r="AL338" s="19" t="s">
        <v>50</v>
      </c>
      <c r="AM338" s="19"/>
      <c r="AN338" s="19"/>
      <c r="AO338" s="19">
        <v>0.47</v>
      </c>
      <c r="AP338" s="19">
        <v>0.78</v>
      </c>
      <c r="AQ338" s="226"/>
      <c r="AR338" s="184"/>
      <c r="AS338" s="184"/>
      <c r="AT338" s="184"/>
      <c r="AU338" s="184"/>
      <c r="AV338" s="184"/>
      <c r="AW338" s="184"/>
      <c r="AX338" s="184"/>
      <c r="AY338" s="184"/>
      <c r="AZ338" s="184"/>
      <c r="BA338" s="184"/>
      <c r="BB338" s="184"/>
      <c r="BC338" s="184"/>
      <c r="BD338" s="184"/>
      <c r="BE338" s="184"/>
      <c r="BF338" s="184"/>
      <c r="BG338" s="184"/>
      <c r="BH338" s="184"/>
      <c r="BI338" s="184"/>
      <c r="BJ338" s="184"/>
      <c r="BK338" s="184"/>
      <c r="BL338" s="184"/>
      <c r="BM338" s="184"/>
      <c r="BN338" s="184"/>
      <c r="BO338" s="184"/>
      <c r="BP338" s="184"/>
      <c r="BQ338" s="184"/>
      <c r="BR338" s="184"/>
      <c r="BS338" s="184"/>
      <c r="BT338" s="184"/>
      <c r="BU338" s="184"/>
      <c r="BV338" s="184"/>
      <c r="BW338" s="184"/>
      <c r="BX338" s="184"/>
      <c r="BY338" s="184"/>
      <c r="BZ338" s="184"/>
      <c r="CA338" s="184"/>
      <c r="CB338" s="184"/>
      <c r="CC338" s="184"/>
      <c r="CD338" s="184"/>
      <c r="CE338" s="184"/>
      <c r="CF338" s="184"/>
      <c r="CG338" s="184"/>
      <c r="CH338" s="184"/>
      <c r="CI338" s="184"/>
      <c r="CJ338" s="184"/>
      <c r="CK338" s="184"/>
      <c r="CL338" s="184"/>
      <c r="CM338" s="184"/>
      <c r="CN338" s="184"/>
      <c r="CO338" s="184"/>
      <c r="CP338" s="184"/>
      <c r="CQ338" s="184"/>
      <c r="CR338" s="184"/>
      <c r="CS338" s="184"/>
      <c r="CT338" s="184"/>
      <c r="CU338" s="184"/>
      <c r="CV338" s="184"/>
      <c r="CW338" s="184"/>
      <c r="CX338" s="184"/>
      <c r="CY338" s="184"/>
      <c r="CZ338" s="184"/>
      <c r="DA338" s="184"/>
      <c r="DB338" s="184"/>
      <c r="DC338" s="184"/>
      <c r="DD338" s="184"/>
      <c r="DE338" s="184"/>
      <c r="DF338" s="184"/>
      <c r="DG338" s="184"/>
      <c r="DH338" s="184"/>
      <c r="DI338" s="184"/>
      <c r="DJ338" s="184"/>
      <c r="DK338" s="184"/>
      <c r="DL338" s="184"/>
      <c r="DM338" s="184"/>
      <c r="DN338" s="184"/>
    </row>
    <row r="339" spans="1:118" ht="24" customHeight="1" x14ac:dyDescent="0.25">
      <c r="A339" s="260"/>
      <c r="B339" s="263"/>
      <c r="C339" s="263"/>
      <c r="D339" s="263"/>
      <c r="E339" s="263"/>
      <c r="F339" s="263"/>
      <c r="G339" s="263"/>
      <c r="H339" s="263"/>
      <c r="I339" s="263"/>
      <c r="J339" s="242"/>
      <c r="K339" s="245"/>
      <c r="L339" s="242"/>
      <c r="M339" s="248"/>
      <c r="N339" s="251"/>
      <c r="O339" s="233"/>
      <c r="P339" s="233"/>
      <c r="Q339" s="233"/>
      <c r="R339" s="236"/>
      <c r="S339" s="236"/>
      <c r="T339" s="219"/>
      <c r="U339" s="219"/>
      <c r="V339" s="219"/>
      <c r="W339" s="219"/>
      <c r="X339" s="101" t="s">
        <v>496</v>
      </c>
      <c r="Y339" s="102" t="s">
        <v>54</v>
      </c>
      <c r="Z339" s="224"/>
      <c r="AA339" s="24">
        <v>18.693408216000002</v>
      </c>
      <c r="AD339" s="24">
        <v>90.972491888889095</v>
      </c>
      <c r="AE339" s="24"/>
      <c r="AF339" s="24"/>
      <c r="AG339" s="24"/>
      <c r="AH339" s="24"/>
      <c r="AI339" s="24"/>
      <c r="AJ339" s="24"/>
      <c r="AL339" s="24"/>
      <c r="AM339" s="24"/>
      <c r="AO339" s="24">
        <v>0.47</v>
      </c>
      <c r="AP339" s="24">
        <v>0.78</v>
      </c>
      <c r="AQ339" s="227"/>
      <c r="AR339" s="182"/>
      <c r="AS339" s="182"/>
      <c r="AT339" s="182"/>
      <c r="AU339" s="182"/>
      <c r="AV339" s="182"/>
      <c r="AW339" s="182"/>
      <c r="AX339" s="182"/>
      <c r="AY339" s="182"/>
      <c r="AZ339" s="182"/>
      <c r="BA339" s="182"/>
      <c r="BB339" s="182"/>
      <c r="BC339" s="182"/>
      <c r="BD339" s="182"/>
      <c r="BE339" s="182"/>
      <c r="BF339" s="182"/>
      <c r="BG339" s="182"/>
      <c r="BH339" s="182"/>
      <c r="BI339" s="182"/>
      <c r="BJ339" s="182"/>
      <c r="BK339" s="182"/>
      <c r="BL339" s="182"/>
      <c r="BM339" s="182"/>
      <c r="BN339" s="182"/>
      <c r="BO339" s="182"/>
      <c r="BP339" s="182"/>
      <c r="BQ339" s="182"/>
      <c r="BR339" s="182"/>
      <c r="BS339" s="182"/>
      <c r="BT339" s="182"/>
      <c r="BU339" s="182"/>
      <c r="BV339" s="182"/>
      <c r="BW339" s="182"/>
      <c r="BX339" s="182"/>
      <c r="BY339" s="182"/>
      <c r="BZ339" s="182"/>
      <c r="CA339" s="182"/>
      <c r="CB339" s="182"/>
      <c r="CC339" s="182"/>
      <c r="CD339" s="182"/>
      <c r="CE339" s="182"/>
      <c r="CF339" s="182"/>
      <c r="CG339" s="182"/>
      <c r="CH339" s="182"/>
      <c r="CI339" s="182"/>
      <c r="CJ339" s="182"/>
      <c r="CK339" s="182"/>
      <c r="CL339" s="182"/>
      <c r="CM339" s="182"/>
      <c r="CN339" s="182"/>
      <c r="CO339" s="182"/>
      <c r="CP339" s="182"/>
      <c r="CQ339" s="182"/>
      <c r="CR339" s="182"/>
      <c r="CS339" s="182"/>
      <c r="CT339" s="182"/>
      <c r="CU339" s="182"/>
      <c r="CV339" s="182"/>
      <c r="CW339" s="182"/>
      <c r="CX339" s="182"/>
      <c r="CY339" s="182"/>
      <c r="CZ339" s="182"/>
      <c r="DA339" s="182"/>
      <c r="DB339" s="182"/>
      <c r="DC339" s="182"/>
      <c r="DD339" s="182"/>
      <c r="DE339" s="182"/>
      <c r="DF339" s="182"/>
      <c r="DG339" s="182"/>
      <c r="DH339" s="182"/>
      <c r="DI339" s="182"/>
      <c r="DJ339" s="182"/>
      <c r="DK339" s="182"/>
      <c r="DL339" s="182"/>
      <c r="DM339" s="182"/>
      <c r="DN339" s="182"/>
    </row>
    <row r="340" spans="1:118" ht="24" customHeight="1" x14ac:dyDescent="0.25">
      <c r="A340" s="260"/>
      <c r="B340" s="263"/>
      <c r="C340" s="263"/>
      <c r="D340" s="263"/>
      <c r="E340" s="263"/>
      <c r="F340" s="263"/>
      <c r="G340" s="263"/>
      <c r="H340" s="263"/>
      <c r="I340" s="263"/>
      <c r="J340" s="242"/>
      <c r="K340" s="245"/>
      <c r="L340" s="242"/>
      <c r="M340" s="248"/>
      <c r="N340" s="251"/>
      <c r="O340" s="233"/>
      <c r="P340" s="233"/>
      <c r="Q340" s="233"/>
      <c r="R340" s="236"/>
      <c r="S340" s="236"/>
      <c r="T340" s="219"/>
      <c r="U340" s="219"/>
      <c r="V340" s="219"/>
      <c r="W340" s="219"/>
      <c r="X340" s="192" t="s">
        <v>497</v>
      </c>
      <c r="Y340" s="102" t="s">
        <v>54</v>
      </c>
      <c r="Z340" s="224"/>
      <c r="AA340" s="24">
        <v>20.264282856000001</v>
      </c>
      <c r="AD340" s="24">
        <v>167.58090611111149</v>
      </c>
      <c r="AE340" s="24"/>
      <c r="AF340" s="24"/>
      <c r="AG340" s="24"/>
      <c r="AH340" s="24"/>
      <c r="AI340" s="24"/>
      <c r="AJ340" s="24"/>
      <c r="AL340" s="24"/>
      <c r="AM340" s="24"/>
      <c r="AO340" s="24">
        <v>0.4</v>
      </c>
      <c r="AP340" s="24">
        <v>2</v>
      </c>
      <c r="AQ340" s="227"/>
      <c r="AR340" s="182"/>
      <c r="AS340" s="182"/>
      <c r="AT340" s="182"/>
      <c r="AU340" s="182"/>
      <c r="AV340" s="182"/>
      <c r="AW340" s="182"/>
      <c r="AX340" s="182"/>
      <c r="AY340" s="182"/>
      <c r="AZ340" s="182"/>
      <c r="BA340" s="182"/>
      <c r="BB340" s="182"/>
      <c r="BC340" s="182"/>
      <c r="BD340" s="182"/>
      <c r="BE340" s="182"/>
      <c r="BF340" s="182"/>
      <c r="BG340" s="182"/>
      <c r="BH340" s="182"/>
      <c r="BI340" s="182"/>
      <c r="BJ340" s="182"/>
      <c r="BK340" s="182"/>
      <c r="BL340" s="182"/>
      <c r="BM340" s="182"/>
      <c r="BN340" s="182"/>
      <c r="BO340" s="182"/>
      <c r="BP340" s="182"/>
      <c r="BQ340" s="182"/>
      <c r="BR340" s="182"/>
      <c r="BS340" s="182"/>
      <c r="BT340" s="182"/>
      <c r="BU340" s="182"/>
      <c r="BV340" s="182"/>
      <c r="BW340" s="182"/>
      <c r="BX340" s="182"/>
      <c r="BY340" s="182"/>
      <c r="BZ340" s="182"/>
      <c r="CA340" s="182"/>
      <c r="CB340" s="182"/>
      <c r="CC340" s="182"/>
      <c r="CD340" s="182"/>
      <c r="CE340" s="182"/>
      <c r="CF340" s="182"/>
      <c r="CG340" s="182"/>
      <c r="CH340" s="182"/>
      <c r="CI340" s="182"/>
      <c r="CJ340" s="182"/>
      <c r="CK340" s="182"/>
      <c r="CL340" s="182"/>
      <c r="CM340" s="182"/>
      <c r="CN340" s="182"/>
      <c r="CO340" s="182"/>
      <c r="CP340" s="182"/>
      <c r="CQ340" s="182"/>
      <c r="CR340" s="182"/>
      <c r="CS340" s="182"/>
      <c r="CT340" s="182"/>
      <c r="CU340" s="182"/>
      <c r="CV340" s="182"/>
      <c r="CW340" s="182"/>
      <c r="CX340" s="182"/>
      <c r="CY340" s="182"/>
      <c r="CZ340" s="182"/>
      <c r="DA340" s="182"/>
      <c r="DB340" s="182"/>
      <c r="DC340" s="182"/>
      <c r="DD340" s="182"/>
      <c r="DE340" s="182"/>
      <c r="DF340" s="182"/>
      <c r="DG340" s="182"/>
      <c r="DH340" s="182"/>
      <c r="DI340" s="182"/>
      <c r="DJ340" s="182"/>
      <c r="DK340" s="182"/>
      <c r="DL340" s="182"/>
      <c r="DM340" s="182"/>
      <c r="DN340" s="182"/>
    </row>
    <row r="341" spans="1:118" ht="24" customHeight="1" x14ac:dyDescent="0.25">
      <c r="A341" s="260"/>
      <c r="B341" s="263"/>
      <c r="C341" s="263"/>
      <c r="D341" s="263"/>
      <c r="E341" s="263"/>
      <c r="F341" s="263"/>
      <c r="G341" s="263"/>
      <c r="H341" s="263"/>
      <c r="I341" s="263"/>
      <c r="J341" s="242"/>
      <c r="K341" s="245"/>
      <c r="L341" s="242"/>
      <c r="M341" s="248"/>
      <c r="N341" s="251"/>
      <c r="O341" s="233"/>
      <c r="P341" s="233"/>
      <c r="Q341" s="233"/>
      <c r="R341" s="236"/>
      <c r="S341" s="236"/>
      <c r="T341" s="219"/>
      <c r="U341" s="219"/>
      <c r="V341" s="219"/>
      <c r="W341" s="219"/>
      <c r="X341" s="101" t="s">
        <v>498</v>
      </c>
      <c r="Y341" s="102" t="s">
        <v>499</v>
      </c>
      <c r="Z341" s="224"/>
      <c r="AA341" s="24">
        <v>21.992244960000001</v>
      </c>
      <c r="AD341" s="24">
        <v>215.46116500000051</v>
      </c>
      <c r="AE341" s="24"/>
      <c r="AF341" s="24"/>
      <c r="AG341" s="24"/>
      <c r="AH341" s="24"/>
      <c r="AI341" s="24"/>
      <c r="AJ341" s="24"/>
      <c r="AL341" s="24"/>
      <c r="AM341" s="24"/>
      <c r="AO341" s="24">
        <v>0.4</v>
      </c>
      <c r="AP341" s="24">
        <v>6.8</v>
      </c>
      <c r="AQ341" s="227"/>
      <c r="AR341" s="182"/>
      <c r="AS341" s="182"/>
      <c r="AT341" s="182"/>
      <c r="AU341" s="182"/>
      <c r="AV341" s="182"/>
      <c r="AW341" s="182"/>
      <c r="AX341" s="182"/>
      <c r="AY341" s="182"/>
      <c r="AZ341" s="182"/>
      <c r="BA341" s="182"/>
      <c r="BB341" s="182"/>
      <c r="BC341" s="182"/>
      <c r="BD341" s="182"/>
      <c r="BE341" s="182"/>
      <c r="BF341" s="182"/>
      <c r="BG341" s="182"/>
      <c r="BH341" s="182"/>
      <c r="BI341" s="182"/>
      <c r="BJ341" s="182"/>
      <c r="BK341" s="182"/>
      <c r="BL341" s="182"/>
      <c r="BM341" s="182"/>
      <c r="BN341" s="182"/>
      <c r="BO341" s="182"/>
      <c r="BP341" s="182"/>
      <c r="BQ341" s="182"/>
      <c r="BR341" s="182"/>
      <c r="BS341" s="182"/>
      <c r="BT341" s="182"/>
      <c r="BU341" s="182"/>
      <c r="BV341" s="182"/>
      <c r="BW341" s="182"/>
      <c r="BX341" s="182"/>
      <c r="BY341" s="182"/>
      <c r="BZ341" s="182"/>
      <c r="CA341" s="182"/>
      <c r="CB341" s="182"/>
      <c r="CC341" s="182"/>
      <c r="CD341" s="182"/>
      <c r="CE341" s="182"/>
      <c r="CF341" s="182"/>
      <c r="CG341" s="182"/>
      <c r="CH341" s="182"/>
      <c r="CI341" s="182"/>
      <c r="CJ341" s="182"/>
      <c r="CK341" s="182"/>
      <c r="CL341" s="182"/>
      <c r="CM341" s="182"/>
      <c r="CN341" s="182"/>
      <c r="CO341" s="182"/>
      <c r="CP341" s="182"/>
      <c r="CQ341" s="182"/>
      <c r="CR341" s="182"/>
      <c r="CS341" s="182"/>
      <c r="CT341" s="182"/>
      <c r="CU341" s="182"/>
      <c r="CV341" s="182"/>
      <c r="CW341" s="182"/>
      <c r="CX341" s="182"/>
      <c r="CY341" s="182"/>
      <c r="CZ341" s="182"/>
      <c r="DA341" s="182"/>
      <c r="DB341" s="182"/>
      <c r="DC341" s="182"/>
      <c r="DD341" s="182"/>
      <c r="DE341" s="182"/>
      <c r="DF341" s="182"/>
      <c r="DG341" s="182"/>
      <c r="DH341" s="182"/>
      <c r="DI341" s="182"/>
      <c r="DJ341" s="182"/>
      <c r="DK341" s="182"/>
      <c r="DL341" s="182"/>
      <c r="DM341" s="182"/>
      <c r="DN341" s="182"/>
    </row>
    <row r="342" spans="1:118" s="35" customFormat="1" ht="24" customHeight="1" thickBot="1" x14ac:dyDescent="0.3">
      <c r="A342" s="261"/>
      <c r="B342" s="264"/>
      <c r="C342" s="264"/>
      <c r="D342" s="264"/>
      <c r="E342" s="264"/>
      <c r="F342" s="264"/>
      <c r="G342" s="264"/>
      <c r="H342" s="264"/>
      <c r="I342" s="264"/>
      <c r="J342" s="243"/>
      <c r="K342" s="246"/>
      <c r="L342" s="243"/>
      <c r="M342" s="249"/>
      <c r="N342" s="252"/>
      <c r="O342" s="234"/>
      <c r="P342" s="234"/>
      <c r="Q342" s="234"/>
      <c r="R342" s="237"/>
      <c r="S342" s="237"/>
      <c r="T342" s="220"/>
      <c r="U342" s="220"/>
      <c r="V342" s="220"/>
      <c r="W342" s="220"/>
      <c r="X342" s="125" t="s">
        <v>500</v>
      </c>
      <c r="Y342" s="126" t="s">
        <v>501</v>
      </c>
      <c r="Z342" s="225"/>
      <c r="AA342" s="34">
        <v>20.735545248000001</v>
      </c>
      <c r="AB342" s="34"/>
      <c r="AC342" s="34"/>
      <c r="AD342" s="34">
        <v>215.46116500000051</v>
      </c>
      <c r="AE342" s="34"/>
      <c r="AF342" s="34"/>
      <c r="AG342" s="34"/>
      <c r="AH342" s="34"/>
      <c r="AI342" s="34"/>
      <c r="AJ342" s="34"/>
      <c r="AK342" s="34"/>
      <c r="AL342" s="34"/>
      <c r="AM342" s="34"/>
      <c r="AN342" s="34"/>
      <c r="AO342" s="34">
        <v>0.4</v>
      </c>
      <c r="AP342" s="34">
        <v>3.8</v>
      </c>
      <c r="AQ342" s="228"/>
      <c r="AR342" s="183"/>
      <c r="AS342" s="183"/>
      <c r="AT342" s="183"/>
      <c r="AU342" s="183"/>
      <c r="AV342" s="183"/>
      <c r="AW342" s="183"/>
      <c r="AX342" s="183"/>
      <c r="AY342" s="183"/>
      <c r="AZ342" s="183"/>
      <c r="BA342" s="183"/>
      <c r="BB342" s="183"/>
      <c r="BC342" s="183"/>
      <c r="BD342" s="183"/>
      <c r="BE342" s="183"/>
      <c r="BF342" s="183"/>
      <c r="BG342" s="183"/>
      <c r="BH342" s="183"/>
      <c r="BI342" s="183"/>
      <c r="BJ342" s="183"/>
      <c r="BK342" s="183"/>
      <c r="BL342" s="183"/>
      <c r="BM342" s="183"/>
      <c r="BN342" s="183"/>
      <c r="BO342" s="183"/>
      <c r="BP342" s="183"/>
      <c r="BQ342" s="183"/>
      <c r="BR342" s="183"/>
      <c r="BS342" s="183"/>
      <c r="BT342" s="183"/>
      <c r="BU342" s="183"/>
      <c r="BV342" s="183"/>
      <c r="BW342" s="183"/>
      <c r="BX342" s="183"/>
      <c r="BY342" s="183"/>
      <c r="BZ342" s="183"/>
      <c r="CA342" s="183"/>
      <c r="CB342" s="183"/>
      <c r="CC342" s="183"/>
      <c r="CD342" s="183"/>
      <c r="CE342" s="183"/>
      <c r="CF342" s="183"/>
      <c r="CG342" s="183"/>
      <c r="CH342" s="183"/>
      <c r="CI342" s="183"/>
      <c r="CJ342" s="183"/>
      <c r="CK342" s="183"/>
      <c r="CL342" s="183"/>
      <c r="CM342" s="183"/>
      <c r="CN342" s="183"/>
      <c r="CO342" s="183"/>
      <c r="CP342" s="183"/>
      <c r="CQ342" s="183"/>
      <c r="CR342" s="183"/>
      <c r="CS342" s="183"/>
      <c r="CT342" s="183"/>
      <c r="CU342" s="183"/>
      <c r="CV342" s="183"/>
      <c r="CW342" s="183"/>
      <c r="CX342" s="183"/>
      <c r="CY342" s="183"/>
      <c r="CZ342" s="183"/>
      <c r="DA342" s="183"/>
      <c r="DB342" s="183"/>
      <c r="DC342" s="183"/>
      <c r="DD342" s="183"/>
      <c r="DE342" s="183"/>
      <c r="DF342" s="183"/>
      <c r="DG342" s="183"/>
      <c r="DH342" s="183"/>
      <c r="DI342" s="183"/>
      <c r="DJ342" s="183"/>
      <c r="DK342" s="183"/>
      <c r="DL342" s="183"/>
      <c r="DM342" s="183"/>
      <c r="DN342" s="183"/>
    </row>
    <row r="343" spans="1:118" s="20" customFormat="1" ht="12" customHeight="1" x14ac:dyDescent="0.25">
      <c r="A343" s="259">
        <v>99</v>
      </c>
      <c r="B343" s="262" t="s">
        <v>481</v>
      </c>
      <c r="C343" s="265"/>
      <c r="D343" s="238" t="s">
        <v>482</v>
      </c>
      <c r="E343" s="265"/>
      <c r="F343" s="238" t="s">
        <v>502</v>
      </c>
      <c r="G343" s="238" t="s">
        <v>45</v>
      </c>
      <c r="H343" s="265"/>
      <c r="I343" s="238" t="s">
        <v>64</v>
      </c>
      <c r="J343" s="241"/>
      <c r="K343" s="244">
        <v>161.5360553486</v>
      </c>
      <c r="L343" s="244">
        <v>152.26055400000001</v>
      </c>
      <c r="M343" s="247">
        <v>104.82</v>
      </c>
      <c r="N343" s="320" t="s">
        <v>484</v>
      </c>
      <c r="O343" s="232">
        <v>1.524</v>
      </c>
      <c r="P343" s="232"/>
      <c r="Q343" s="232"/>
      <c r="R343" s="235">
        <v>6.7055999999999996</v>
      </c>
      <c r="S343" s="235">
        <f>R343/O343</f>
        <v>4.3999999999999995</v>
      </c>
      <c r="T343" s="218">
        <v>24276842.424942601</v>
      </c>
      <c r="U343" s="218">
        <f>V343*10^-12</f>
        <v>0.26479499174377896</v>
      </c>
      <c r="V343" s="218">
        <v>264794991743.77899</v>
      </c>
      <c r="W343" s="218">
        <f>T343*U343</f>
        <v>6428386.2894776994</v>
      </c>
      <c r="X343" s="122" t="s">
        <v>503</v>
      </c>
      <c r="Y343" s="123" t="s">
        <v>504</v>
      </c>
      <c r="Z343" s="223"/>
      <c r="AA343" s="19">
        <v>17.279523040999997</v>
      </c>
      <c r="AB343" s="19">
        <v>28</v>
      </c>
      <c r="AC343" s="19"/>
      <c r="AD343" s="19"/>
      <c r="AE343" s="19"/>
      <c r="AF343" s="19"/>
      <c r="AG343" s="19"/>
      <c r="AH343" s="19"/>
      <c r="AI343" s="19"/>
      <c r="AJ343" s="19"/>
      <c r="AK343" s="19"/>
      <c r="AL343" s="19" t="s">
        <v>50</v>
      </c>
      <c r="AM343" s="19"/>
      <c r="AN343" s="19"/>
      <c r="AO343" s="19">
        <v>1</v>
      </c>
      <c r="AP343" s="19">
        <v>0.21</v>
      </c>
      <c r="AQ343" s="226"/>
      <c r="AR343" s="184"/>
      <c r="AS343" s="184"/>
      <c r="AT343" s="184"/>
      <c r="AU343" s="184"/>
      <c r="AV343" s="184"/>
      <c r="AW343" s="184"/>
      <c r="AX343" s="184"/>
      <c r="AY343" s="184"/>
      <c r="AZ343" s="184"/>
      <c r="BA343" s="184"/>
      <c r="BB343" s="184"/>
      <c r="BC343" s="184"/>
      <c r="BD343" s="184"/>
      <c r="BE343" s="184"/>
      <c r="BF343" s="184"/>
      <c r="BG343" s="184"/>
      <c r="BH343" s="184"/>
      <c r="BI343" s="184"/>
      <c r="BJ343" s="184"/>
      <c r="BK343" s="184"/>
      <c r="BL343" s="184"/>
      <c r="BM343" s="184"/>
      <c r="BN343" s="184"/>
      <c r="BO343" s="184"/>
      <c r="BP343" s="184"/>
      <c r="BQ343" s="184"/>
      <c r="BR343" s="184"/>
      <c r="BS343" s="184"/>
      <c r="BT343" s="184"/>
      <c r="BU343" s="184"/>
      <c r="BV343" s="184"/>
      <c r="BW343" s="184"/>
      <c r="BX343" s="184"/>
      <c r="BY343" s="184"/>
      <c r="BZ343" s="184"/>
      <c r="CA343" s="184"/>
      <c r="CB343" s="184"/>
      <c r="CC343" s="184"/>
      <c r="CD343" s="184"/>
      <c r="CE343" s="184"/>
      <c r="CF343" s="184"/>
      <c r="CG343" s="184"/>
      <c r="CH343" s="184"/>
      <c r="CI343" s="184"/>
      <c r="CJ343" s="184"/>
      <c r="CK343" s="184"/>
      <c r="CL343" s="184"/>
      <c r="CM343" s="184"/>
      <c r="CN343" s="184"/>
      <c r="CO343" s="184"/>
      <c r="CP343" s="184"/>
      <c r="CQ343" s="184"/>
      <c r="CR343" s="184"/>
      <c r="CS343" s="184"/>
      <c r="CT343" s="184"/>
      <c r="CU343" s="184"/>
      <c r="CV343" s="184"/>
      <c r="CW343" s="184"/>
      <c r="CX343" s="184"/>
      <c r="CY343" s="184"/>
      <c r="CZ343" s="184"/>
      <c r="DA343" s="184"/>
      <c r="DB343" s="184"/>
      <c r="DC343" s="184"/>
      <c r="DD343" s="184"/>
      <c r="DE343" s="184"/>
      <c r="DF343" s="184"/>
      <c r="DG343" s="184"/>
      <c r="DH343" s="184"/>
      <c r="DI343" s="184"/>
      <c r="DJ343" s="184"/>
      <c r="DK343" s="184"/>
      <c r="DL343" s="184"/>
      <c r="DM343" s="184"/>
      <c r="DN343" s="184"/>
    </row>
    <row r="344" spans="1:118" ht="12" customHeight="1" x14ac:dyDescent="0.25">
      <c r="A344" s="260"/>
      <c r="B344" s="321"/>
      <c r="C344" s="239"/>
      <c r="D344" s="239"/>
      <c r="E344" s="239"/>
      <c r="F344" s="239"/>
      <c r="G344" s="239"/>
      <c r="H344" s="239"/>
      <c r="I344" s="239"/>
      <c r="J344" s="242"/>
      <c r="K344" s="245"/>
      <c r="L344" s="245"/>
      <c r="M344" s="248"/>
      <c r="N344" s="251"/>
      <c r="O344" s="233"/>
      <c r="P344" s="233"/>
      <c r="Q344" s="233"/>
      <c r="R344" s="236"/>
      <c r="S344" s="236"/>
      <c r="T344" s="219"/>
      <c r="U344" s="219"/>
      <c r="V344" s="219"/>
      <c r="W344" s="219"/>
      <c r="X344" s="197" t="s">
        <v>505</v>
      </c>
      <c r="Y344" s="102" t="s">
        <v>506</v>
      </c>
      <c r="Z344" s="224"/>
      <c r="AA344" s="24">
        <v>17.279523040999997</v>
      </c>
      <c r="AB344" s="24">
        <v>28</v>
      </c>
      <c r="AD344" s="24"/>
      <c r="AE344" s="24"/>
      <c r="AF344" s="24"/>
      <c r="AG344" s="24"/>
      <c r="AH344" s="24"/>
      <c r="AI344" s="24"/>
      <c r="AJ344" s="24"/>
      <c r="AL344" s="24"/>
      <c r="AM344" s="24"/>
      <c r="AO344" s="24">
        <v>1</v>
      </c>
      <c r="AP344" s="24">
        <v>0.21</v>
      </c>
      <c r="AQ344" s="227"/>
      <c r="AR344" s="182"/>
      <c r="AS344" s="182"/>
      <c r="AT344" s="182"/>
      <c r="AU344" s="182"/>
      <c r="AV344" s="182"/>
      <c r="AW344" s="182"/>
      <c r="AX344" s="182"/>
      <c r="AY344" s="182"/>
      <c r="AZ344" s="182"/>
      <c r="BA344" s="182"/>
      <c r="BB344" s="182"/>
      <c r="BC344" s="182"/>
      <c r="BD344" s="182"/>
      <c r="BE344" s="182"/>
      <c r="BF344" s="182"/>
      <c r="BG344" s="182"/>
      <c r="BH344" s="182"/>
      <c r="BI344" s="182"/>
      <c r="BJ344" s="182"/>
      <c r="BK344" s="182"/>
      <c r="BL344" s="182"/>
      <c r="BM344" s="182"/>
      <c r="BN344" s="182"/>
      <c r="BO344" s="182"/>
      <c r="BP344" s="182"/>
      <c r="BQ344" s="182"/>
      <c r="BR344" s="182"/>
      <c r="BS344" s="182"/>
      <c r="BT344" s="182"/>
      <c r="BU344" s="182"/>
      <c r="BV344" s="182"/>
      <c r="BW344" s="182"/>
      <c r="BX344" s="182"/>
      <c r="BY344" s="182"/>
      <c r="BZ344" s="182"/>
      <c r="CA344" s="182"/>
      <c r="CB344" s="182"/>
      <c r="CC344" s="182"/>
      <c r="CD344" s="182"/>
      <c r="CE344" s="182"/>
      <c r="CF344" s="182"/>
      <c r="CG344" s="182"/>
      <c r="CH344" s="182"/>
      <c r="CI344" s="182"/>
      <c r="CJ344" s="182"/>
      <c r="CK344" s="182"/>
      <c r="CL344" s="182"/>
      <c r="CM344" s="182"/>
      <c r="CN344" s="182"/>
      <c r="CO344" s="182"/>
      <c r="CP344" s="182"/>
      <c r="CQ344" s="182"/>
      <c r="CR344" s="182"/>
      <c r="CS344" s="182"/>
      <c r="CT344" s="182"/>
      <c r="CU344" s="182"/>
      <c r="CV344" s="182"/>
      <c r="CW344" s="182"/>
      <c r="CX344" s="182"/>
      <c r="CY344" s="182"/>
      <c r="CZ344" s="182"/>
      <c r="DA344" s="182"/>
      <c r="DB344" s="182"/>
      <c r="DC344" s="182"/>
      <c r="DD344" s="182"/>
      <c r="DE344" s="182"/>
      <c r="DF344" s="182"/>
      <c r="DG344" s="182"/>
      <c r="DH344" s="182"/>
      <c r="DI344" s="182"/>
      <c r="DJ344" s="182"/>
      <c r="DK344" s="182"/>
      <c r="DL344" s="182"/>
      <c r="DM344" s="182"/>
      <c r="DN344" s="182"/>
    </row>
    <row r="345" spans="1:118" ht="12" customHeight="1" x14ac:dyDescent="0.25">
      <c r="A345" s="260"/>
      <c r="B345" s="321"/>
      <c r="C345" s="239"/>
      <c r="D345" s="239"/>
      <c r="E345" s="239"/>
      <c r="F345" s="239"/>
      <c r="G345" s="239"/>
      <c r="H345" s="239"/>
      <c r="I345" s="239"/>
      <c r="J345" s="242"/>
      <c r="K345" s="245"/>
      <c r="L345" s="245"/>
      <c r="M345" s="248"/>
      <c r="N345" s="251"/>
      <c r="O345" s="233"/>
      <c r="P345" s="233"/>
      <c r="Q345" s="233"/>
      <c r="R345" s="236"/>
      <c r="S345" s="236"/>
      <c r="T345" s="219"/>
      <c r="U345" s="219"/>
      <c r="V345" s="219"/>
      <c r="W345" s="219"/>
      <c r="X345" s="101" t="s">
        <v>507</v>
      </c>
      <c r="Y345" s="102" t="s">
        <v>506</v>
      </c>
      <c r="Z345" s="224"/>
      <c r="AA345" s="24">
        <v>17.279523040999997</v>
      </c>
      <c r="AB345" s="24">
        <v>29</v>
      </c>
      <c r="AD345" s="24"/>
      <c r="AE345" s="24"/>
      <c r="AF345" s="24"/>
      <c r="AG345" s="24"/>
      <c r="AH345" s="24"/>
      <c r="AI345" s="24"/>
      <c r="AJ345" s="24"/>
      <c r="AL345" s="24"/>
      <c r="AM345" s="24"/>
      <c r="AO345" s="24">
        <v>1</v>
      </c>
      <c r="AP345" s="24">
        <v>0.21</v>
      </c>
      <c r="AQ345" s="227"/>
      <c r="AR345" s="182"/>
      <c r="AS345" s="182"/>
      <c r="AT345" s="182"/>
      <c r="AU345" s="182"/>
      <c r="AV345" s="182"/>
      <c r="AW345" s="182"/>
      <c r="AX345" s="182"/>
      <c r="AY345" s="182"/>
      <c r="AZ345" s="182"/>
      <c r="BA345" s="182"/>
      <c r="BB345" s="182"/>
      <c r="BC345" s="182"/>
      <c r="BD345" s="182"/>
      <c r="BE345" s="182"/>
      <c r="BF345" s="182"/>
      <c r="BG345" s="182"/>
      <c r="BH345" s="182"/>
      <c r="BI345" s="182"/>
      <c r="BJ345" s="182"/>
      <c r="BK345" s="182"/>
      <c r="BL345" s="182"/>
      <c r="BM345" s="182"/>
      <c r="BN345" s="182"/>
      <c r="BO345" s="182"/>
      <c r="BP345" s="182"/>
      <c r="BQ345" s="182"/>
      <c r="BR345" s="182"/>
      <c r="BS345" s="182"/>
      <c r="BT345" s="182"/>
      <c r="BU345" s="182"/>
      <c r="BV345" s="182"/>
      <c r="BW345" s="182"/>
      <c r="BX345" s="182"/>
      <c r="BY345" s="182"/>
      <c r="BZ345" s="182"/>
      <c r="CA345" s="182"/>
      <c r="CB345" s="182"/>
      <c r="CC345" s="182"/>
      <c r="CD345" s="182"/>
      <c r="CE345" s="182"/>
      <c r="CF345" s="182"/>
      <c r="CG345" s="182"/>
      <c r="CH345" s="182"/>
      <c r="CI345" s="182"/>
      <c r="CJ345" s="182"/>
      <c r="CK345" s="182"/>
      <c r="CL345" s="182"/>
      <c r="CM345" s="182"/>
      <c r="CN345" s="182"/>
      <c r="CO345" s="182"/>
      <c r="CP345" s="182"/>
      <c r="CQ345" s="182"/>
      <c r="CR345" s="182"/>
      <c r="CS345" s="182"/>
      <c r="CT345" s="182"/>
      <c r="CU345" s="182"/>
      <c r="CV345" s="182"/>
      <c r="CW345" s="182"/>
      <c r="CX345" s="182"/>
      <c r="CY345" s="182"/>
      <c r="CZ345" s="182"/>
      <c r="DA345" s="182"/>
      <c r="DB345" s="182"/>
      <c r="DC345" s="182"/>
      <c r="DD345" s="182"/>
      <c r="DE345" s="182"/>
      <c r="DF345" s="182"/>
      <c r="DG345" s="182"/>
      <c r="DH345" s="182"/>
      <c r="DI345" s="182"/>
      <c r="DJ345" s="182"/>
      <c r="DK345" s="182"/>
      <c r="DL345" s="182"/>
      <c r="DM345" s="182"/>
      <c r="DN345" s="182"/>
    </row>
    <row r="346" spans="1:118" ht="12" customHeight="1" x14ac:dyDescent="0.25">
      <c r="A346" s="260"/>
      <c r="B346" s="321"/>
      <c r="C346" s="239"/>
      <c r="D346" s="239"/>
      <c r="E346" s="239"/>
      <c r="F346" s="239"/>
      <c r="G346" s="239"/>
      <c r="H346" s="239"/>
      <c r="I346" s="239"/>
      <c r="J346" s="242"/>
      <c r="K346" s="245"/>
      <c r="L346" s="245"/>
      <c r="M346" s="248"/>
      <c r="N346" s="251"/>
      <c r="O346" s="233"/>
      <c r="P346" s="233"/>
      <c r="Q346" s="233"/>
      <c r="R346" s="236"/>
      <c r="S346" s="236"/>
      <c r="T346" s="219"/>
      <c r="U346" s="219"/>
      <c r="V346" s="219"/>
      <c r="W346" s="219"/>
      <c r="X346" s="197" t="s">
        <v>508</v>
      </c>
      <c r="Y346" s="102" t="s">
        <v>509</v>
      </c>
      <c r="Z346" s="224"/>
      <c r="AA346" s="24">
        <v>17.279523040999997</v>
      </c>
      <c r="AB346" s="24">
        <v>29</v>
      </c>
      <c r="AD346" s="24"/>
      <c r="AE346" s="24"/>
      <c r="AF346" s="24"/>
      <c r="AG346" s="24"/>
      <c r="AH346" s="24"/>
      <c r="AI346" s="24"/>
      <c r="AJ346" s="24"/>
      <c r="AL346" s="24"/>
      <c r="AM346" s="24"/>
      <c r="AO346" s="24">
        <v>1</v>
      </c>
      <c r="AP346" s="24">
        <v>0.45</v>
      </c>
      <c r="AQ346" s="227"/>
      <c r="AR346" s="182"/>
      <c r="AS346" s="182"/>
      <c r="AT346" s="182"/>
      <c r="AU346" s="182"/>
      <c r="AV346" s="182"/>
      <c r="AW346" s="182"/>
      <c r="AX346" s="182"/>
      <c r="AY346" s="182"/>
      <c r="AZ346" s="182"/>
      <c r="BA346" s="182"/>
      <c r="BB346" s="182"/>
      <c r="BC346" s="182"/>
      <c r="BD346" s="182"/>
      <c r="BE346" s="182"/>
      <c r="BF346" s="182"/>
      <c r="BG346" s="182"/>
      <c r="BH346" s="182"/>
      <c r="BI346" s="182"/>
      <c r="BJ346" s="182"/>
      <c r="BK346" s="182"/>
      <c r="BL346" s="182"/>
      <c r="BM346" s="182"/>
      <c r="BN346" s="182"/>
      <c r="BO346" s="182"/>
      <c r="BP346" s="182"/>
      <c r="BQ346" s="182"/>
      <c r="BR346" s="182"/>
      <c r="BS346" s="182"/>
      <c r="BT346" s="182"/>
      <c r="BU346" s="182"/>
      <c r="BV346" s="182"/>
      <c r="BW346" s="182"/>
      <c r="BX346" s="182"/>
      <c r="BY346" s="182"/>
      <c r="BZ346" s="182"/>
      <c r="CA346" s="182"/>
      <c r="CB346" s="182"/>
      <c r="CC346" s="182"/>
      <c r="CD346" s="182"/>
      <c r="CE346" s="182"/>
      <c r="CF346" s="182"/>
      <c r="CG346" s="182"/>
      <c r="CH346" s="182"/>
      <c r="CI346" s="182"/>
      <c r="CJ346" s="182"/>
      <c r="CK346" s="182"/>
      <c r="CL346" s="182"/>
      <c r="CM346" s="182"/>
      <c r="CN346" s="182"/>
      <c r="CO346" s="182"/>
      <c r="CP346" s="182"/>
      <c r="CQ346" s="182"/>
      <c r="CR346" s="182"/>
      <c r="CS346" s="182"/>
      <c r="CT346" s="182"/>
      <c r="CU346" s="182"/>
      <c r="CV346" s="182"/>
      <c r="CW346" s="182"/>
      <c r="CX346" s="182"/>
      <c r="CY346" s="182"/>
      <c r="CZ346" s="182"/>
      <c r="DA346" s="182"/>
      <c r="DB346" s="182"/>
      <c r="DC346" s="182"/>
      <c r="DD346" s="182"/>
      <c r="DE346" s="182"/>
      <c r="DF346" s="182"/>
      <c r="DG346" s="182"/>
      <c r="DH346" s="182"/>
      <c r="DI346" s="182"/>
      <c r="DJ346" s="182"/>
      <c r="DK346" s="182"/>
      <c r="DL346" s="182"/>
      <c r="DM346" s="182"/>
      <c r="DN346" s="182"/>
    </row>
    <row r="347" spans="1:118" ht="12" customHeight="1" x14ac:dyDescent="0.25">
      <c r="A347" s="260"/>
      <c r="B347" s="321"/>
      <c r="C347" s="239"/>
      <c r="D347" s="239"/>
      <c r="E347" s="239"/>
      <c r="F347" s="239"/>
      <c r="G347" s="239"/>
      <c r="H347" s="239"/>
      <c r="I347" s="239"/>
      <c r="J347" s="242"/>
      <c r="K347" s="245"/>
      <c r="L347" s="245"/>
      <c r="M347" s="248"/>
      <c r="N347" s="251"/>
      <c r="O347" s="233"/>
      <c r="P347" s="233"/>
      <c r="Q347" s="233"/>
      <c r="R347" s="236"/>
      <c r="S347" s="236"/>
      <c r="T347" s="219"/>
      <c r="U347" s="219"/>
      <c r="V347" s="219"/>
      <c r="W347" s="219"/>
      <c r="X347" s="101" t="s">
        <v>510</v>
      </c>
      <c r="Y347" s="102" t="s">
        <v>509</v>
      </c>
      <c r="Z347" s="224"/>
      <c r="AA347" s="24">
        <v>17.279523040999997</v>
      </c>
      <c r="AB347" s="24">
        <v>29</v>
      </c>
      <c r="AD347" s="24"/>
      <c r="AE347" s="24"/>
      <c r="AF347" s="24"/>
      <c r="AG347" s="24"/>
      <c r="AH347" s="24"/>
      <c r="AI347" s="24"/>
      <c r="AJ347" s="24"/>
      <c r="AL347" s="24"/>
      <c r="AM347" s="24"/>
      <c r="AO347" s="24">
        <v>1</v>
      </c>
      <c r="AP347" s="24">
        <v>0.45</v>
      </c>
      <c r="AQ347" s="227"/>
      <c r="AR347" s="182"/>
      <c r="AS347" s="182"/>
      <c r="AT347" s="182"/>
      <c r="AU347" s="182"/>
      <c r="AV347" s="182"/>
      <c r="AW347" s="182"/>
      <c r="AX347" s="182"/>
      <c r="AY347" s="182"/>
      <c r="AZ347" s="182"/>
      <c r="BA347" s="182"/>
      <c r="BB347" s="182"/>
      <c r="BC347" s="182"/>
      <c r="BD347" s="182"/>
      <c r="BE347" s="182"/>
      <c r="BF347" s="182"/>
      <c r="BG347" s="182"/>
      <c r="BH347" s="182"/>
      <c r="BI347" s="182"/>
      <c r="BJ347" s="182"/>
      <c r="BK347" s="182"/>
      <c r="BL347" s="182"/>
      <c r="BM347" s="182"/>
      <c r="BN347" s="182"/>
      <c r="BO347" s="182"/>
      <c r="BP347" s="182"/>
      <c r="BQ347" s="182"/>
      <c r="BR347" s="182"/>
      <c r="BS347" s="182"/>
      <c r="BT347" s="182"/>
      <c r="BU347" s="182"/>
      <c r="BV347" s="182"/>
      <c r="BW347" s="182"/>
      <c r="BX347" s="182"/>
      <c r="BY347" s="182"/>
      <c r="BZ347" s="182"/>
      <c r="CA347" s="182"/>
      <c r="CB347" s="182"/>
      <c r="CC347" s="182"/>
      <c r="CD347" s="182"/>
      <c r="CE347" s="182"/>
      <c r="CF347" s="182"/>
      <c r="CG347" s="182"/>
      <c r="CH347" s="182"/>
      <c r="CI347" s="182"/>
      <c r="CJ347" s="182"/>
      <c r="CK347" s="182"/>
      <c r="CL347" s="182"/>
      <c r="CM347" s="182"/>
      <c r="CN347" s="182"/>
      <c r="CO347" s="182"/>
      <c r="CP347" s="182"/>
      <c r="CQ347" s="182"/>
      <c r="CR347" s="182"/>
      <c r="CS347" s="182"/>
      <c r="CT347" s="182"/>
      <c r="CU347" s="182"/>
      <c r="CV347" s="182"/>
      <c r="CW347" s="182"/>
      <c r="CX347" s="182"/>
      <c r="CY347" s="182"/>
      <c r="CZ347" s="182"/>
      <c r="DA347" s="182"/>
      <c r="DB347" s="182"/>
      <c r="DC347" s="182"/>
      <c r="DD347" s="182"/>
      <c r="DE347" s="182"/>
      <c r="DF347" s="182"/>
      <c r="DG347" s="182"/>
      <c r="DH347" s="182"/>
      <c r="DI347" s="182"/>
      <c r="DJ347" s="182"/>
      <c r="DK347" s="182"/>
      <c r="DL347" s="182"/>
      <c r="DM347" s="182"/>
      <c r="DN347" s="182"/>
    </row>
    <row r="348" spans="1:118" ht="12" customHeight="1" x14ac:dyDescent="0.25">
      <c r="A348" s="260"/>
      <c r="B348" s="321"/>
      <c r="C348" s="239"/>
      <c r="D348" s="239"/>
      <c r="E348" s="239"/>
      <c r="F348" s="239"/>
      <c r="G348" s="239"/>
      <c r="H348" s="239"/>
      <c r="I348" s="239"/>
      <c r="J348" s="242"/>
      <c r="K348" s="245"/>
      <c r="L348" s="245"/>
      <c r="M348" s="248"/>
      <c r="N348" s="251"/>
      <c r="O348" s="233"/>
      <c r="P348" s="233"/>
      <c r="Q348" s="233"/>
      <c r="R348" s="236"/>
      <c r="S348" s="236"/>
      <c r="T348" s="219"/>
      <c r="U348" s="219"/>
      <c r="V348" s="219"/>
      <c r="W348" s="219"/>
      <c r="X348" s="101" t="s">
        <v>511</v>
      </c>
      <c r="Y348" s="102" t="s">
        <v>512</v>
      </c>
      <c r="Z348" s="224"/>
      <c r="AA348" s="24">
        <v>17.279523040999997</v>
      </c>
      <c r="AB348" s="24">
        <v>30</v>
      </c>
      <c r="AD348" s="24"/>
      <c r="AE348" s="24"/>
      <c r="AF348" s="24"/>
      <c r="AG348" s="24"/>
      <c r="AH348" s="24"/>
      <c r="AI348" s="24"/>
      <c r="AJ348" s="24"/>
      <c r="AL348" s="24"/>
      <c r="AM348" s="24"/>
      <c r="AO348" s="24">
        <v>1</v>
      </c>
      <c r="AP348" s="24">
        <v>1.63</v>
      </c>
      <c r="AQ348" s="227"/>
      <c r="AR348" s="182"/>
      <c r="AS348" s="182"/>
      <c r="AT348" s="182"/>
      <c r="AU348" s="182"/>
      <c r="AV348" s="182"/>
      <c r="AW348" s="182"/>
      <c r="AX348" s="182"/>
      <c r="AY348" s="182"/>
      <c r="AZ348" s="182"/>
      <c r="BA348" s="182"/>
      <c r="BB348" s="182"/>
      <c r="BC348" s="182"/>
      <c r="BD348" s="182"/>
      <c r="BE348" s="182"/>
      <c r="BF348" s="182"/>
      <c r="BG348" s="182"/>
      <c r="BH348" s="182"/>
      <c r="BI348" s="182"/>
      <c r="BJ348" s="182"/>
      <c r="BK348" s="182"/>
      <c r="BL348" s="182"/>
      <c r="BM348" s="182"/>
      <c r="BN348" s="182"/>
      <c r="BO348" s="182"/>
      <c r="BP348" s="182"/>
      <c r="BQ348" s="182"/>
      <c r="BR348" s="182"/>
      <c r="BS348" s="182"/>
      <c r="BT348" s="182"/>
      <c r="BU348" s="182"/>
      <c r="BV348" s="182"/>
      <c r="BW348" s="182"/>
      <c r="BX348" s="182"/>
      <c r="BY348" s="182"/>
      <c r="BZ348" s="182"/>
      <c r="CA348" s="182"/>
      <c r="CB348" s="182"/>
      <c r="CC348" s="182"/>
      <c r="CD348" s="182"/>
      <c r="CE348" s="182"/>
      <c r="CF348" s="182"/>
      <c r="CG348" s="182"/>
      <c r="CH348" s="182"/>
      <c r="CI348" s="182"/>
      <c r="CJ348" s="182"/>
      <c r="CK348" s="182"/>
      <c r="CL348" s="182"/>
      <c r="CM348" s="182"/>
      <c r="CN348" s="182"/>
      <c r="CO348" s="182"/>
      <c r="CP348" s="182"/>
      <c r="CQ348" s="182"/>
      <c r="CR348" s="182"/>
      <c r="CS348" s="182"/>
      <c r="CT348" s="182"/>
      <c r="CU348" s="182"/>
      <c r="CV348" s="182"/>
      <c r="CW348" s="182"/>
      <c r="CX348" s="182"/>
      <c r="CY348" s="182"/>
      <c r="CZ348" s="182"/>
      <c r="DA348" s="182"/>
      <c r="DB348" s="182"/>
      <c r="DC348" s="182"/>
      <c r="DD348" s="182"/>
      <c r="DE348" s="182"/>
      <c r="DF348" s="182"/>
      <c r="DG348" s="182"/>
      <c r="DH348" s="182"/>
      <c r="DI348" s="182"/>
      <c r="DJ348" s="182"/>
      <c r="DK348" s="182"/>
      <c r="DL348" s="182"/>
      <c r="DM348" s="182"/>
      <c r="DN348" s="182"/>
    </row>
    <row r="349" spans="1:118" ht="12" customHeight="1" x14ac:dyDescent="0.25">
      <c r="A349" s="260"/>
      <c r="B349" s="321"/>
      <c r="C349" s="239"/>
      <c r="D349" s="239"/>
      <c r="E349" s="239"/>
      <c r="F349" s="239"/>
      <c r="G349" s="239"/>
      <c r="H349" s="239"/>
      <c r="I349" s="239"/>
      <c r="J349" s="242"/>
      <c r="K349" s="245"/>
      <c r="L349" s="245"/>
      <c r="M349" s="248"/>
      <c r="N349" s="251"/>
      <c r="O349" s="233"/>
      <c r="P349" s="233"/>
      <c r="Q349" s="233"/>
      <c r="R349" s="236"/>
      <c r="S349" s="236"/>
      <c r="T349" s="219"/>
      <c r="U349" s="219"/>
      <c r="V349" s="219"/>
      <c r="W349" s="219"/>
      <c r="X349" s="197" t="s">
        <v>513</v>
      </c>
      <c r="Y349" s="102" t="s">
        <v>514</v>
      </c>
      <c r="Z349" s="224"/>
      <c r="AA349" s="24">
        <v>9.7393675321999993</v>
      </c>
      <c r="AB349" s="24">
        <v>30</v>
      </c>
      <c r="AD349" s="24"/>
      <c r="AE349" s="24"/>
      <c r="AF349" s="24"/>
      <c r="AG349" s="24"/>
      <c r="AH349" s="24"/>
      <c r="AI349" s="24"/>
      <c r="AJ349" s="24"/>
      <c r="AL349" s="24"/>
      <c r="AM349" s="24"/>
      <c r="AO349" s="24">
        <v>1</v>
      </c>
      <c r="AP349" s="24">
        <v>0.45</v>
      </c>
      <c r="AQ349" s="227"/>
      <c r="AR349" s="182"/>
      <c r="AS349" s="182"/>
      <c r="AT349" s="182"/>
      <c r="AU349" s="182"/>
      <c r="AV349" s="182"/>
      <c r="AW349" s="182"/>
      <c r="AX349" s="182"/>
      <c r="AY349" s="182"/>
      <c r="AZ349" s="182"/>
      <c r="BA349" s="182"/>
      <c r="BB349" s="182"/>
      <c r="BC349" s="182"/>
      <c r="BD349" s="182"/>
      <c r="BE349" s="182"/>
      <c r="BF349" s="182"/>
      <c r="BG349" s="182"/>
      <c r="BH349" s="182"/>
      <c r="BI349" s="182"/>
      <c r="BJ349" s="182"/>
      <c r="BK349" s="182"/>
      <c r="BL349" s="182"/>
      <c r="BM349" s="182"/>
      <c r="BN349" s="182"/>
      <c r="BO349" s="182"/>
      <c r="BP349" s="182"/>
      <c r="BQ349" s="182"/>
      <c r="BR349" s="182"/>
      <c r="BS349" s="182"/>
      <c r="BT349" s="182"/>
      <c r="BU349" s="182"/>
      <c r="BV349" s="182"/>
      <c r="BW349" s="182"/>
      <c r="BX349" s="182"/>
      <c r="BY349" s="182"/>
      <c r="BZ349" s="182"/>
      <c r="CA349" s="182"/>
      <c r="CB349" s="182"/>
      <c r="CC349" s="182"/>
      <c r="CD349" s="182"/>
      <c r="CE349" s="182"/>
      <c r="CF349" s="182"/>
      <c r="CG349" s="182"/>
      <c r="CH349" s="182"/>
      <c r="CI349" s="182"/>
      <c r="CJ349" s="182"/>
      <c r="CK349" s="182"/>
      <c r="CL349" s="182"/>
      <c r="CM349" s="182"/>
      <c r="CN349" s="182"/>
      <c r="CO349" s="182"/>
      <c r="CP349" s="182"/>
      <c r="CQ349" s="182"/>
      <c r="CR349" s="182"/>
      <c r="CS349" s="182"/>
      <c r="CT349" s="182"/>
      <c r="CU349" s="182"/>
      <c r="CV349" s="182"/>
      <c r="CW349" s="182"/>
      <c r="CX349" s="182"/>
      <c r="CY349" s="182"/>
      <c r="CZ349" s="182"/>
      <c r="DA349" s="182"/>
      <c r="DB349" s="182"/>
      <c r="DC349" s="182"/>
      <c r="DD349" s="182"/>
      <c r="DE349" s="182"/>
      <c r="DF349" s="182"/>
      <c r="DG349" s="182"/>
      <c r="DH349" s="182"/>
      <c r="DI349" s="182"/>
      <c r="DJ349" s="182"/>
      <c r="DK349" s="182"/>
      <c r="DL349" s="182"/>
      <c r="DM349" s="182"/>
      <c r="DN349" s="182"/>
    </row>
    <row r="350" spans="1:118" ht="12" customHeight="1" x14ac:dyDescent="0.25">
      <c r="A350" s="260"/>
      <c r="B350" s="321"/>
      <c r="C350" s="239"/>
      <c r="D350" s="239"/>
      <c r="E350" s="239"/>
      <c r="F350" s="239"/>
      <c r="G350" s="239"/>
      <c r="H350" s="239"/>
      <c r="I350" s="239"/>
      <c r="J350" s="242"/>
      <c r="K350" s="245"/>
      <c r="L350" s="245"/>
      <c r="M350" s="248"/>
      <c r="N350" s="251"/>
      <c r="O350" s="233"/>
      <c r="P350" s="233"/>
      <c r="Q350" s="233"/>
      <c r="R350" s="236"/>
      <c r="S350" s="236"/>
      <c r="T350" s="219"/>
      <c r="U350" s="219"/>
      <c r="V350" s="219"/>
      <c r="W350" s="219"/>
      <c r="X350" s="101" t="s">
        <v>515</v>
      </c>
      <c r="Y350" s="102" t="s">
        <v>516</v>
      </c>
      <c r="Z350" s="224"/>
      <c r="AA350" s="24">
        <v>9.7393675321999993</v>
      </c>
      <c r="AB350" s="24">
        <v>330</v>
      </c>
      <c r="AD350" s="24"/>
      <c r="AE350" s="24"/>
      <c r="AF350" s="24"/>
      <c r="AG350" s="24"/>
      <c r="AH350" s="24"/>
      <c r="AI350" s="24"/>
      <c r="AJ350" s="24"/>
      <c r="AL350" s="24"/>
      <c r="AM350" s="24"/>
      <c r="AO350" s="24">
        <v>1</v>
      </c>
      <c r="AP350" s="24">
        <v>1.1000000000000001</v>
      </c>
      <c r="AQ350" s="227"/>
      <c r="AR350" s="182"/>
      <c r="AS350" s="182"/>
      <c r="AT350" s="182"/>
      <c r="AU350" s="182"/>
      <c r="AV350" s="182"/>
      <c r="AW350" s="182"/>
      <c r="AX350" s="182"/>
      <c r="AY350" s="182"/>
      <c r="AZ350" s="182"/>
      <c r="BA350" s="182"/>
      <c r="BB350" s="182"/>
      <c r="BC350" s="182"/>
      <c r="BD350" s="182"/>
      <c r="BE350" s="182"/>
      <c r="BF350" s="182"/>
      <c r="BG350" s="182"/>
      <c r="BH350" s="182"/>
      <c r="BI350" s="182"/>
      <c r="BJ350" s="182"/>
      <c r="BK350" s="182"/>
      <c r="BL350" s="182"/>
      <c r="BM350" s="182"/>
      <c r="BN350" s="182"/>
      <c r="BO350" s="182"/>
      <c r="BP350" s="182"/>
      <c r="BQ350" s="182"/>
      <c r="BR350" s="182"/>
      <c r="BS350" s="182"/>
      <c r="BT350" s="182"/>
      <c r="BU350" s="182"/>
      <c r="BV350" s="182"/>
      <c r="BW350" s="182"/>
      <c r="BX350" s="182"/>
      <c r="BY350" s="182"/>
      <c r="BZ350" s="182"/>
      <c r="CA350" s="182"/>
      <c r="CB350" s="182"/>
      <c r="CC350" s="182"/>
      <c r="CD350" s="182"/>
      <c r="CE350" s="182"/>
      <c r="CF350" s="182"/>
      <c r="CG350" s="182"/>
      <c r="CH350" s="182"/>
      <c r="CI350" s="182"/>
      <c r="CJ350" s="182"/>
      <c r="CK350" s="182"/>
      <c r="CL350" s="182"/>
      <c r="CM350" s="182"/>
      <c r="CN350" s="182"/>
      <c r="CO350" s="182"/>
      <c r="CP350" s="182"/>
      <c r="CQ350" s="182"/>
      <c r="CR350" s="182"/>
      <c r="CS350" s="182"/>
      <c r="CT350" s="182"/>
      <c r="CU350" s="182"/>
      <c r="CV350" s="182"/>
      <c r="CW350" s="182"/>
      <c r="CX350" s="182"/>
      <c r="CY350" s="182"/>
      <c r="CZ350" s="182"/>
      <c r="DA350" s="182"/>
      <c r="DB350" s="182"/>
      <c r="DC350" s="182"/>
      <c r="DD350" s="182"/>
      <c r="DE350" s="182"/>
      <c r="DF350" s="182"/>
      <c r="DG350" s="182"/>
      <c r="DH350" s="182"/>
      <c r="DI350" s="182"/>
      <c r="DJ350" s="182"/>
      <c r="DK350" s="182"/>
      <c r="DL350" s="182"/>
      <c r="DM350" s="182"/>
      <c r="DN350" s="182"/>
    </row>
    <row r="351" spans="1:118" ht="12" customHeight="1" x14ac:dyDescent="0.25">
      <c r="A351" s="260"/>
      <c r="B351" s="321"/>
      <c r="C351" s="239"/>
      <c r="D351" s="239"/>
      <c r="E351" s="239"/>
      <c r="F351" s="239"/>
      <c r="G351" s="239"/>
      <c r="H351" s="239"/>
      <c r="I351" s="239"/>
      <c r="J351" s="242"/>
      <c r="K351" s="245"/>
      <c r="L351" s="245"/>
      <c r="M351" s="248"/>
      <c r="N351" s="251"/>
      <c r="O351" s="233"/>
      <c r="P351" s="233"/>
      <c r="Q351" s="233"/>
      <c r="R351" s="236"/>
      <c r="S351" s="236"/>
      <c r="T351" s="219"/>
      <c r="U351" s="219"/>
      <c r="V351" s="219"/>
      <c r="W351" s="219"/>
      <c r="X351" s="101" t="s">
        <v>517</v>
      </c>
      <c r="Y351" s="102" t="s">
        <v>518</v>
      </c>
      <c r="Z351" s="224"/>
      <c r="AA351" s="24">
        <v>9.7393675321999993</v>
      </c>
      <c r="AB351" s="24">
        <v>28</v>
      </c>
      <c r="AD351" s="24"/>
      <c r="AE351" s="24"/>
      <c r="AF351" s="24"/>
      <c r="AG351" s="24"/>
      <c r="AH351" s="24"/>
      <c r="AI351" s="24"/>
      <c r="AJ351" s="24"/>
      <c r="AL351" s="24"/>
      <c r="AM351" s="24"/>
      <c r="AO351" s="24">
        <v>1</v>
      </c>
      <c r="AP351" s="24">
        <v>0.6</v>
      </c>
      <c r="AQ351" s="227"/>
      <c r="AR351" s="182"/>
      <c r="AS351" s="182"/>
      <c r="AT351" s="182"/>
      <c r="AU351" s="182"/>
      <c r="AV351" s="182"/>
      <c r="AW351" s="182"/>
      <c r="AX351" s="182"/>
      <c r="AY351" s="182"/>
      <c r="AZ351" s="182"/>
      <c r="BA351" s="182"/>
      <c r="BB351" s="182"/>
      <c r="BC351" s="182"/>
      <c r="BD351" s="182"/>
      <c r="BE351" s="182"/>
      <c r="BF351" s="182"/>
      <c r="BG351" s="182"/>
      <c r="BH351" s="182"/>
      <c r="BI351" s="182"/>
      <c r="BJ351" s="182"/>
      <c r="BK351" s="182"/>
      <c r="BL351" s="182"/>
      <c r="BM351" s="182"/>
      <c r="BN351" s="182"/>
      <c r="BO351" s="182"/>
      <c r="BP351" s="182"/>
      <c r="BQ351" s="182"/>
      <c r="BR351" s="182"/>
      <c r="BS351" s="182"/>
      <c r="BT351" s="182"/>
      <c r="BU351" s="182"/>
      <c r="BV351" s="182"/>
      <c r="BW351" s="182"/>
      <c r="BX351" s="182"/>
      <c r="BY351" s="182"/>
      <c r="BZ351" s="182"/>
      <c r="CA351" s="182"/>
      <c r="CB351" s="182"/>
      <c r="CC351" s="182"/>
      <c r="CD351" s="182"/>
      <c r="CE351" s="182"/>
      <c r="CF351" s="182"/>
      <c r="CG351" s="182"/>
      <c r="CH351" s="182"/>
      <c r="CI351" s="182"/>
      <c r="CJ351" s="182"/>
      <c r="CK351" s="182"/>
      <c r="CL351" s="182"/>
      <c r="CM351" s="182"/>
      <c r="CN351" s="182"/>
      <c r="CO351" s="182"/>
      <c r="CP351" s="182"/>
      <c r="CQ351" s="182"/>
      <c r="CR351" s="182"/>
      <c r="CS351" s="182"/>
      <c r="CT351" s="182"/>
      <c r="CU351" s="182"/>
      <c r="CV351" s="182"/>
      <c r="CW351" s="182"/>
      <c r="CX351" s="182"/>
      <c r="CY351" s="182"/>
      <c r="CZ351" s="182"/>
      <c r="DA351" s="182"/>
      <c r="DB351" s="182"/>
      <c r="DC351" s="182"/>
      <c r="DD351" s="182"/>
      <c r="DE351" s="182"/>
      <c r="DF351" s="182"/>
      <c r="DG351" s="182"/>
      <c r="DH351" s="182"/>
      <c r="DI351" s="182"/>
      <c r="DJ351" s="182"/>
      <c r="DK351" s="182"/>
      <c r="DL351" s="182"/>
      <c r="DM351" s="182"/>
      <c r="DN351" s="182"/>
    </row>
    <row r="352" spans="1:118" s="35" customFormat="1" ht="12" customHeight="1" thickBot="1" x14ac:dyDescent="0.3">
      <c r="A352" s="261"/>
      <c r="B352" s="322"/>
      <c r="C352" s="240"/>
      <c r="D352" s="240"/>
      <c r="E352" s="240"/>
      <c r="F352" s="240"/>
      <c r="G352" s="240"/>
      <c r="H352" s="240"/>
      <c r="I352" s="240"/>
      <c r="J352" s="243"/>
      <c r="K352" s="246"/>
      <c r="L352" s="246"/>
      <c r="M352" s="249"/>
      <c r="N352" s="252"/>
      <c r="O352" s="234"/>
      <c r="P352" s="234"/>
      <c r="Q352" s="234"/>
      <c r="R352" s="237"/>
      <c r="S352" s="237"/>
      <c r="T352" s="220"/>
      <c r="U352" s="220"/>
      <c r="V352" s="220"/>
      <c r="W352" s="220"/>
      <c r="X352" s="125" t="s">
        <v>519</v>
      </c>
      <c r="Y352" s="126" t="s">
        <v>518</v>
      </c>
      <c r="Z352" s="225"/>
      <c r="AA352" s="34">
        <v>9.7393675321999993</v>
      </c>
      <c r="AB352" s="34">
        <v>28</v>
      </c>
      <c r="AC352" s="34"/>
      <c r="AD352" s="34"/>
      <c r="AE352" s="34"/>
      <c r="AF352" s="34"/>
      <c r="AG352" s="34"/>
      <c r="AH352" s="34"/>
      <c r="AI352" s="34"/>
      <c r="AJ352" s="34"/>
      <c r="AK352" s="34"/>
      <c r="AL352" s="34"/>
      <c r="AM352" s="34"/>
      <c r="AN352" s="34"/>
      <c r="AO352" s="34">
        <v>1</v>
      </c>
      <c r="AP352" s="34">
        <v>1.2</v>
      </c>
      <c r="AQ352" s="228"/>
      <c r="AR352" s="183"/>
      <c r="AS352" s="183"/>
      <c r="AT352" s="183"/>
      <c r="AU352" s="183"/>
      <c r="AV352" s="183"/>
      <c r="AW352" s="183"/>
      <c r="AX352" s="183"/>
      <c r="AY352" s="183"/>
      <c r="AZ352" s="183"/>
      <c r="BA352" s="183"/>
      <c r="BB352" s="183"/>
      <c r="BC352" s="183"/>
      <c r="BD352" s="183"/>
      <c r="BE352" s="183"/>
      <c r="BF352" s="183"/>
      <c r="BG352" s="183"/>
      <c r="BH352" s="183"/>
      <c r="BI352" s="183"/>
      <c r="BJ352" s="183"/>
      <c r="BK352" s="183"/>
      <c r="BL352" s="183"/>
      <c r="BM352" s="183"/>
      <c r="BN352" s="183"/>
      <c r="BO352" s="183"/>
      <c r="BP352" s="183"/>
      <c r="BQ352" s="183"/>
      <c r="BR352" s="183"/>
      <c r="BS352" s="183"/>
      <c r="BT352" s="183"/>
      <c r="BU352" s="183"/>
      <c r="BV352" s="183"/>
      <c r="BW352" s="183"/>
      <c r="BX352" s="183"/>
      <c r="BY352" s="183"/>
      <c r="BZ352" s="183"/>
      <c r="CA352" s="183"/>
      <c r="CB352" s="183"/>
      <c r="CC352" s="183"/>
      <c r="CD352" s="183"/>
      <c r="CE352" s="183"/>
      <c r="CF352" s="183"/>
      <c r="CG352" s="183"/>
      <c r="CH352" s="183"/>
      <c r="CI352" s="183"/>
      <c r="CJ352" s="183"/>
      <c r="CK352" s="183"/>
      <c r="CL352" s="183"/>
      <c r="CM352" s="183"/>
      <c r="CN352" s="183"/>
      <c r="CO352" s="183"/>
      <c r="CP352" s="183"/>
      <c r="CQ352" s="183"/>
      <c r="CR352" s="183"/>
      <c r="CS352" s="183"/>
      <c r="CT352" s="183"/>
      <c r="CU352" s="183"/>
      <c r="CV352" s="183"/>
      <c r="CW352" s="183"/>
      <c r="CX352" s="183"/>
      <c r="CY352" s="183"/>
      <c r="CZ352" s="183"/>
      <c r="DA352" s="183"/>
      <c r="DB352" s="183"/>
      <c r="DC352" s="183"/>
      <c r="DD352" s="183"/>
      <c r="DE352" s="183"/>
      <c r="DF352" s="183"/>
      <c r="DG352" s="183"/>
      <c r="DH352" s="183"/>
      <c r="DI352" s="183"/>
      <c r="DJ352" s="183"/>
      <c r="DK352" s="183"/>
      <c r="DL352" s="183"/>
      <c r="DM352" s="183"/>
      <c r="DN352" s="183"/>
    </row>
    <row r="353" spans="1:118" s="20" customFormat="1" ht="15" customHeight="1" x14ac:dyDescent="0.25">
      <c r="A353" s="317">
        <v>100</v>
      </c>
      <c r="B353" s="310" t="s">
        <v>481</v>
      </c>
      <c r="C353" s="316"/>
      <c r="D353" s="313" t="s">
        <v>482</v>
      </c>
      <c r="E353" s="316"/>
      <c r="F353" s="313" t="s">
        <v>520</v>
      </c>
      <c r="G353" s="313" t="s">
        <v>45</v>
      </c>
      <c r="H353" s="316"/>
      <c r="I353" s="313" t="s">
        <v>64</v>
      </c>
      <c r="J353" s="241"/>
      <c r="K353" s="244">
        <v>206.88845469909998</v>
      </c>
      <c r="L353" s="244">
        <v>107.018074</v>
      </c>
      <c r="M353" s="247">
        <v>120.65</v>
      </c>
      <c r="N353" s="250" t="s">
        <v>484</v>
      </c>
      <c r="O353" s="232">
        <v>1.524</v>
      </c>
      <c r="P353" s="232"/>
      <c r="Q353" s="232"/>
      <c r="R353" s="235">
        <v>5.18</v>
      </c>
      <c r="S353" s="235">
        <f>R353/O353</f>
        <v>3.3989501312335957</v>
      </c>
      <c r="T353" s="218">
        <v>24276842.424942601</v>
      </c>
      <c r="U353" s="218">
        <f>V353*10^-12</f>
        <v>0.26479499174377896</v>
      </c>
      <c r="V353" s="218">
        <v>264794991743.77899</v>
      </c>
      <c r="W353" s="218">
        <f>T353*U353</f>
        <v>6428386.2894776994</v>
      </c>
      <c r="X353" s="122" t="s">
        <v>494</v>
      </c>
      <c r="Y353" s="123" t="s">
        <v>521</v>
      </c>
      <c r="Z353" s="223">
        <v>12.5</v>
      </c>
      <c r="AA353" s="19">
        <v>21.992120233999998</v>
      </c>
      <c r="AB353" s="19">
        <v>45</v>
      </c>
      <c r="AC353" s="19"/>
      <c r="AD353" s="19"/>
      <c r="AE353" s="19"/>
      <c r="AF353" s="19"/>
      <c r="AG353" s="19"/>
      <c r="AH353" s="19"/>
      <c r="AI353" s="19"/>
      <c r="AJ353" s="19"/>
      <c r="AK353" s="19"/>
      <c r="AL353" s="19" t="s">
        <v>50</v>
      </c>
      <c r="AM353" s="19"/>
      <c r="AN353" s="19"/>
      <c r="AO353" s="19">
        <v>0.8</v>
      </c>
      <c r="AP353" s="19">
        <v>7</v>
      </c>
      <c r="AQ353" s="226"/>
      <c r="AR353" s="184"/>
      <c r="AS353" s="184"/>
      <c r="AT353" s="184"/>
      <c r="AU353" s="184"/>
      <c r="AV353" s="184"/>
      <c r="AW353" s="184"/>
      <c r="AX353" s="184"/>
      <c r="AY353" s="184"/>
      <c r="AZ353" s="184"/>
      <c r="BA353" s="184"/>
      <c r="BB353" s="184"/>
      <c r="BC353" s="184"/>
      <c r="BD353" s="184"/>
      <c r="BE353" s="184"/>
      <c r="BF353" s="184"/>
      <c r="BG353" s="184"/>
      <c r="BH353" s="184"/>
      <c r="BI353" s="184"/>
      <c r="BJ353" s="184"/>
      <c r="BK353" s="184"/>
      <c r="BL353" s="184"/>
      <c r="BM353" s="184"/>
      <c r="BN353" s="184"/>
      <c r="BO353" s="184"/>
      <c r="BP353" s="184"/>
      <c r="BQ353" s="184"/>
      <c r="BR353" s="184"/>
      <c r="BS353" s="184"/>
      <c r="BT353" s="184"/>
      <c r="BU353" s="184"/>
      <c r="BV353" s="184"/>
      <c r="BW353" s="184"/>
      <c r="BX353" s="184"/>
      <c r="BY353" s="184"/>
      <c r="BZ353" s="184"/>
      <c r="CA353" s="184"/>
      <c r="CB353" s="184"/>
      <c r="CC353" s="184"/>
      <c r="CD353" s="184"/>
      <c r="CE353" s="184"/>
      <c r="CF353" s="184"/>
      <c r="CG353" s="184"/>
      <c r="CH353" s="184"/>
      <c r="CI353" s="184"/>
      <c r="CJ353" s="184"/>
      <c r="CK353" s="184"/>
      <c r="CL353" s="184"/>
      <c r="CM353" s="184"/>
      <c r="CN353" s="184"/>
      <c r="CO353" s="184"/>
      <c r="CP353" s="184"/>
      <c r="CQ353" s="184"/>
      <c r="CR353" s="184"/>
      <c r="CS353" s="184"/>
      <c r="CT353" s="184"/>
      <c r="CU353" s="184"/>
      <c r="CV353" s="184"/>
      <c r="CW353" s="184"/>
      <c r="CX353" s="184"/>
      <c r="CY353" s="184"/>
      <c r="CZ353" s="184"/>
      <c r="DA353" s="184"/>
      <c r="DB353" s="184"/>
      <c r="DC353" s="184"/>
      <c r="DD353" s="184"/>
      <c r="DE353" s="184"/>
      <c r="DF353" s="184"/>
      <c r="DG353" s="184"/>
      <c r="DH353" s="184"/>
      <c r="DI353" s="184"/>
      <c r="DJ353" s="184"/>
      <c r="DK353" s="184"/>
      <c r="DL353" s="184"/>
      <c r="DM353" s="184"/>
      <c r="DN353" s="184"/>
    </row>
    <row r="354" spans="1:118" ht="15" customHeight="1" x14ac:dyDescent="0.25">
      <c r="A354" s="318"/>
      <c r="B354" s="311"/>
      <c r="C354" s="314"/>
      <c r="D354" s="314"/>
      <c r="E354" s="314"/>
      <c r="F354" s="314"/>
      <c r="G354" s="314"/>
      <c r="H354" s="314"/>
      <c r="I354" s="314"/>
      <c r="J354" s="242"/>
      <c r="K354" s="245"/>
      <c r="L354" s="245"/>
      <c r="M354" s="248"/>
      <c r="N354" s="251"/>
      <c r="O354" s="233"/>
      <c r="P354" s="233"/>
      <c r="Q354" s="233"/>
      <c r="R354" s="236"/>
      <c r="S354" s="236"/>
      <c r="T354" s="219"/>
      <c r="U354" s="219"/>
      <c r="V354" s="219"/>
      <c r="W354" s="219"/>
      <c r="X354" s="101" t="s">
        <v>522</v>
      </c>
      <c r="Y354" s="102" t="s">
        <v>523</v>
      </c>
      <c r="Z354" s="224"/>
      <c r="AA354" s="24">
        <v>21.206687368499999</v>
      </c>
      <c r="AD354" s="24">
        <v>33.5</v>
      </c>
      <c r="AE354" s="24"/>
      <c r="AF354" s="24"/>
      <c r="AG354" s="24"/>
      <c r="AH354" s="24"/>
      <c r="AI354" s="24"/>
      <c r="AJ354" s="24"/>
      <c r="AL354" s="24"/>
      <c r="AM354" s="24"/>
      <c r="AO354" s="24">
        <v>0.9</v>
      </c>
      <c r="AP354" s="24">
        <v>0.44</v>
      </c>
      <c r="AQ354" s="227"/>
      <c r="AR354" s="182"/>
      <c r="AS354" s="182"/>
      <c r="AT354" s="182"/>
      <c r="AU354" s="182"/>
      <c r="AV354" s="182"/>
      <c r="AW354" s="182"/>
      <c r="AX354" s="182"/>
      <c r="AY354" s="182"/>
      <c r="AZ354" s="182"/>
      <c r="BA354" s="182"/>
      <c r="BB354" s="182"/>
      <c r="BC354" s="182"/>
      <c r="BD354" s="182"/>
      <c r="BE354" s="182"/>
      <c r="BF354" s="182"/>
      <c r="BG354" s="182"/>
      <c r="BH354" s="182"/>
      <c r="BI354" s="182"/>
      <c r="BJ354" s="182"/>
      <c r="BK354" s="182"/>
      <c r="BL354" s="182"/>
      <c r="BM354" s="182"/>
      <c r="BN354" s="182"/>
      <c r="BO354" s="182"/>
      <c r="BP354" s="182"/>
      <c r="BQ354" s="182"/>
      <c r="BR354" s="182"/>
      <c r="BS354" s="182"/>
      <c r="BT354" s="182"/>
      <c r="BU354" s="182"/>
      <c r="BV354" s="182"/>
      <c r="BW354" s="182"/>
      <c r="BX354" s="182"/>
      <c r="BY354" s="182"/>
      <c r="BZ354" s="182"/>
      <c r="CA354" s="182"/>
      <c r="CB354" s="182"/>
      <c r="CC354" s="182"/>
      <c r="CD354" s="182"/>
      <c r="CE354" s="182"/>
      <c r="CF354" s="182"/>
      <c r="CG354" s="182"/>
      <c r="CH354" s="182"/>
      <c r="CI354" s="182"/>
      <c r="CJ354" s="182"/>
      <c r="CK354" s="182"/>
      <c r="CL354" s="182"/>
      <c r="CM354" s="182"/>
      <c r="CN354" s="182"/>
      <c r="CO354" s="182"/>
      <c r="CP354" s="182"/>
      <c r="CQ354" s="182"/>
      <c r="CR354" s="182"/>
      <c r="CS354" s="182"/>
      <c r="CT354" s="182"/>
      <c r="CU354" s="182"/>
      <c r="CV354" s="182"/>
      <c r="CW354" s="182"/>
      <c r="CX354" s="182"/>
      <c r="CY354" s="182"/>
      <c r="CZ354" s="182"/>
      <c r="DA354" s="182"/>
      <c r="DB354" s="182"/>
      <c r="DC354" s="182"/>
      <c r="DD354" s="182"/>
      <c r="DE354" s="182"/>
      <c r="DF354" s="182"/>
      <c r="DG354" s="182"/>
      <c r="DH354" s="182"/>
      <c r="DI354" s="182"/>
      <c r="DJ354" s="182"/>
      <c r="DK354" s="182"/>
      <c r="DL354" s="182"/>
      <c r="DM354" s="182"/>
      <c r="DN354" s="182"/>
    </row>
    <row r="355" spans="1:118" ht="15" customHeight="1" x14ac:dyDescent="0.25">
      <c r="A355" s="318"/>
      <c r="B355" s="311"/>
      <c r="C355" s="314"/>
      <c r="D355" s="314"/>
      <c r="E355" s="314"/>
      <c r="F355" s="314"/>
      <c r="G355" s="314"/>
      <c r="H355" s="314"/>
      <c r="I355" s="314"/>
      <c r="J355" s="242"/>
      <c r="K355" s="245"/>
      <c r="L355" s="245"/>
      <c r="M355" s="248"/>
      <c r="N355" s="251"/>
      <c r="O355" s="233"/>
      <c r="P355" s="233"/>
      <c r="Q355" s="233"/>
      <c r="R355" s="236"/>
      <c r="S355" s="236"/>
      <c r="T355" s="219"/>
      <c r="U355" s="219"/>
      <c r="V355" s="219"/>
      <c r="W355" s="219"/>
      <c r="X355" s="101" t="s">
        <v>524</v>
      </c>
      <c r="Y355" s="102" t="s">
        <v>525</v>
      </c>
      <c r="Z355" s="224"/>
      <c r="AA355" s="24">
        <v>20.735427649199998</v>
      </c>
      <c r="AB355" s="24">
        <v>46</v>
      </c>
      <c r="AD355" s="24"/>
      <c r="AE355" s="24"/>
      <c r="AF355" s="24"/>
      <c r="AG355" s="24"/>
      <c r="AH355" s="24"/>
      <c r="AI355" s="24"/>
      <c r="AJ355" s="24"/>
      <c r="AL355" s="24"/>
      <c r="AM355" s="24"/>
      <c r="AO355" s="24">
        <v>0.78</v>
      </c>
      <c r="AP355" s="24">
        <v>3.7</v>
      </c>
      <c r="AQ355" s="227"/>
      <c r="AR355" s="182"/>
      <c r="AS355" s="182"/>
      <c r="AT355" s="182"/>
      <c r="AU355" s="182"/>
      <c r="AV355" s="182"/>
      <c r="AW355" s="182"/>
      <c r="AX355" s="182"/>
      <c r="AY355" s="182"/>
      <c r="AZ355" s="182"/>
      <c r="BA355" s="182"/>
      <c r="BB355" s="182"/>
      <c r="BC355" s="182"/>
      <c r="BD355" s="182"/>
      <c r="BE355" s="182"/>
      <c r="BF355" s="182"/>
      <c r="BG355" s="182"/>
      <c r="BH355" s="182"/>
      <c r="BI355" s="182"/>
      <c r="BJ355" s="182"/>
      <c r="BK355" s="182"/>
      <c r="BL355" s="182"/>
      <c r="BM355" s="182"/>
      <c r="BN355" s="182"/>
      <c r="BO355" s="182"/>
      <c r="BP355" s="182"/>
      <c r="BQ355" s="182"/>
      <c r="BR355" s="182"/>
      <c r="BS355" s="182"/>
      <c r="BT355" s="182"/>
      <c r="BU355" s="182"/>
      <c r="BV355" s="182"/>
      <c r="BW355" s="182"/>
      <c r="BX355" s="182"/>
      <c r="BY355" s="182"/>
      <c r="BZ355" s="182"/>
      <c r="CA355" s="182"/>
      <c r="CB355" s="182"/>
      <c r="CC355" s="182"/>
      <c r="CD355" s="182"/>
      <c r="CE355" s="182"/>
      <c r="CF355" s="182"/>
      <c r="CG355" s="182"/>
      <c r="CH355" s="182"/>
      <c r="CI355" s="182"/>
      <c r="CJ355" s="182"/>
      <c r="CK355" s="182"/>
      <c r="CL355" s="182"/>
      <c r="CM355" s="182"/>
      <c r="CN355" s="182"/>
      <c r="CO355" s="182"/>
      <c r="CP355" s="182"/>
      <c r="CQ355" s="182"/>
      <c r="CR355" s="182"/>
      <c r="CS355" s="182"/>
      <c r="CT355" s="182"/>
      <c r="CU355" s="182"/>
      <c r="CV355" s="182"/>
      <c r="CW355" s="182"/>
      <c r="CX355" s="182"/>
      <c r="CY355" s="182"/>
      <c r="CZ355" s="182"/>
      <c r="DA355" s="182"/>
      <c r="DB355" s="182"/>
      <c r="DC355" s="182"/>
      <c r="DD355" s="182"/>
      <c r="DE355" s="182"/>
      <c r="DF355" s="182"/>
      <c r="DG355" s="182"/>
      <c r="DH355" s="182"/>
      <c r="DI355" s="182"/>
      <c r="DJ355" s="182"/>
      <c r="DK355" s="182"/>
      <c r="DL355" s="182"/>
      <c r="DM355" s="182"/>
      <c r="DN355" s="182"/>
    </row>
    <row r="356" spans="1:118" ht="15" customHeight="1" x14ac:dyDescent="0.25">
      <c r="A356" s="318"/>
      <c r="B356" s="311"/>
      <c r="C356" s="314"/>
      <c r="D356" s="314"/>
      <c r="E356" s="314"/>
      <c r="F356" s="314"/>
      <c r="G356" s="314"/>
      <c r="H356" s="314"/>
      <c r="I356" s="314"/>
      <c r="J356" s="242"/>
      <c r="K356" s="245"/>
      <c r="L356" s="245"/>
      <c r="M356" s="248"/>
      <c r="N356" s="251"/>
      <c r="O356" s="233"/>
      <c r="P356" s="233"/>
      <c r="Q356" s="233"/>
      <c r="R356" s="236"/>
      <c r="S356" s="236"/>
      <c r="T356" s="219"/>
      <c r="U356" s="219"/>
      <c r="V356" s="219"/>
      <c r="W356" s="219"/>
      <c r="X356" s="101" t="s">
        <v>526</v>
      </c>
      <c r="Y356" s="102" t="s">
        <v>527</v>
      </c>
      <c r="Z356" s="224"/>
      <c r="AA356" s="24">
        <v>20.735427649199998</v>
      </c>
      <c r="AB356" s="24">
        <v>46</v>
      </c>
      <c r="AD356" s="24"/>
      <c r="AE356" s="24"/>
      <c r="AF356" s="24"/>
      <c r="AG356" s="24"/>
      <c r="AH356" s="24"/>
      <c r="AI356" s="24"/>
      <c r="AJ356" s="24"/>
      <c r="AL356" s="24"/>
      <c r="AM356" s="24"/>
      <c r="AO356" s="24">
        <v>0.78</v>
      </c>
      <c r="AP356" s="24">
        <v>13</v>
      </c>
      <c r="AQ356" s="227"/>
      <c r="AR356" s="182"/>
      <c r="AS356" s="182"/>
      <c r="AT356" s="182"/>
      <c r="AU356" s="182"/>
      <c r="AV356" s="182"/>
      <c r="AW356" s="182"/>
      <c r="AX356" s="182"/>
      <c r="AY356" s="182"/>
      <c r="AZ356" s="182"/>
      <c r="BA356" s="182"/>
      <c r="BB356" s="182"/>
      <c r="BC356" s="182"/>
      <c r="BD356" s="182"/>
      <c r="BE356" s="182"/>
      <c r="BF356" s="182"/>
      <c r="BG356" s="182"/>
      <c r="BH356" s="182"/>
      <c r="BI356" s="182"/>
      <c r="BJ356" s="182"/>
      <c r="BK356" s="182"/>
      <c r="BL356" s="182"/>
      <c r="BM356" s="182"/>
      <c r="BN356" s="182"/>
      <c r="BO356" s="182"/>
      <c r="BP356" s="182"/>
      <c r="BQ356" s="182"/>
      <c r="BR356" s="182"/>
      <c r="BS356" s="182"/>
      <c r="BT356" s="182"/>
      <c r="BU356" s="182"/>
      <c r="BV356" s="182"/>
      <c r="BW356" s="182"/>
      <c r="BX356" s="182"/>
      <c r="BY356" s="182"/>
      <c r="BZ356" s="182"/>
      <c r="CA356" s="182"/>
      <c r="CB356" s="182"/>
      <c r="CC356" s="182"/>
      <c r="CD356" s="182"/>
      <c r="CE356" s="182"/>
      <c r="CF356" s="182"/>
      <c r="CG356" s="182"/>
      <c r="CH356" s="182"/>
      <c r="CI356" s="182"/>
      <c r="CJ356" s="182"/>
      <c r="CK356" s="182"/>
      <c r="CL356" s="182"/>
      <c r="CM356" s="182"/>
      <c r="CN356" s="182"/>
      <c r="CO356" s="182"/>
      <c r="CP356" s="182"/>
      <c r="CQ356" s="182"/>
      <c r="CR356" s="182"/>
      <c r="CS356" s="182"/>
      <c r="CT356" s="182"/>
      <c r="CU356" s="182"/>
      <c r="CV356" s="182"/>
      <c r="CW356" s="182"/>
      <c r="CX356" s="182"/>
      <c r="CY356" s="182"/>
      <c r="CZ356" s="182"/>
      <c r="DA356" s="182"/>
      <c r="DB356" s="182"/>
      <c r="DC356" s="182"/>
      <c r="DD356" s="182"/>
      <c r="DE356" s="182"/>
      <c r="DF356" s="182"/>
      <c r="DG356" s="182"/>
      <c r="DH356" s="182"/>
      <c r="DI356" s="182"/>
      <c r="DJ356" s="182"/>
      <c r="DK356" s="182"/>
      <c r="DL356" s="182"/>
      <c r="DM356" s="182"/>
      <c r="DN356" s="182"/>
    </row>
    <row r="357" spans="1:118" ht="15" customHeight="1" x14ac:dyDescent="0.25">
      <c r="A357" s="318"/>
      <c r="B357" s="311"/>
      <c r="C357" s="314"/>
      <c r="D357" s="314"/>
      <c r="E357" s="314"/>
      <c r="F357" s="314"/>
      <c r="G357" s="314"/>
      <c r="H357" s="314"/>
      <c r="I357" s="314"/>
      <c r="J357" s="242"/>
      <c r="K357" s="245"/>
      <c r="L357" s="245"/>
      <c r="M357" s="248"/>
      <c r="N357" s="251"/>
      <c r="O357" s="233"/>
      <c r="P357" s="233"/>
      <c r="Q357" s="233"/>
      <c r="R357" s="236"/>
      <c r="S357" s="236"/>
      <c r="T357" s="219"/>
      <c r="U357" s="219"/>
      <c r="V357" s="219"/>
      <c r="W357" s="219"/>
      <c r="X357" s="101" t="s">
        <v>500</v>
      </c>
      <c r="Y357" s="102" t="s">
        <v>528</v>
      </c>
      <c r="Z357" s="224"/>
      <c r="AA357" s="24">
        <v>20.735427649199998</v>
      </c>
      <c r="AB357" s="24">
        <v>42</v>
      </c>
      <c r="AD357" s="24"/>
      <c r="AE357" s="24"/>
      <c r="AF357" s="24"/>
      <c r="AG357" s="24"/>
      <c r="AH357" s="24"/>
      <c r="AI357" s="24"/>
      <c r="AJ357" s="24"/>
      <c r="AL357" s="24"/>
      <c r="AM357" s="24"/>
      <c r="AO357" s="24">
        <v>0.86</v>
      </c>
      <c r="AP357" s="24">
        <v>2.5</v>
      </c>
      <c r="AQ357" s="227"/>
      <c r="AR357" s="182"/>
      <c r="AS357" s="182"/>
      <c r="AT357" s="182"/>
      <c r="AU357" s="182"/>
      <c r="AV357" s="182"/>
      <c r="AW357" s="182"/>
      <c r="AX357" s="182"/>
      <c r="AY357" s="182"/>
      <c r="AZ357" s="182"/>
      <c r="BA357" s="182"/>
      <c r="BB357" s="182"/>
      <c r="BC357" s="182"/>
      <c r="BD357" s="182"/>
      <c r="BE357" s="182"/>
      <c r="BF357" s="182"/>
      <c r="BG357" s="182"/>
      <c r="BH357" s="182"/>
      <c r="BI357" s="182"/>
      <c r="BJ357" s="182"/>
      <c r="BK357" s="182"/>
      <c r="BL357" s="182"/>
      <c r="BM357" s="182"/>
      <c r="BN357" s="182"/>
      <c r="BO357" s="182"/>
      <c r="BP357" s="182"/>
      <c r="BQ357" s="182"/>
      <c r="BR357" s="182"/>
      <c r="BS357" s="182"/>
      <c r="BT357" s="182"/>
      <c r="BU357" s="182"/>
      <c r="BV357" s="182"/>
      <c r="BW357" s="182"/>
      <c r="BX357" s="182"/>
      <c r="BY357" s="182"/>
      <c r="BZ357" s="182"/>
      <c r="CA357" s="182"/>
      <c r="CB357" s="182"/>
      <c r="CC357" s="182"/>
      <c r="CD357" s="182"/>
      <c r="CE357" s="182"/>
      <c r="CF357" s="182"/>
      <c r="CG357" s="182"/>
      <c r="CH357" s="182"/>
      <c r="CI357" s="182"/>
      <c r="CJ357" s="182"/>
      <c r="CK357" s="182"/>
      <c r="CL357" s="182"/>
      <c r="CM357" s="182"/>
      <c r="CN357" s="182"/>
      <c r="CO357" s="182"/>
      <c r="CP357" s="182"/>
      <c r="CQ357" s="182"/>
      <c r="CR357" s="182"/>
      <c r="CS357" s="182"/>
      <c r="CT357" s="182"/>
      <c r="CU357" s="182"/>
      <c r="CV357" s="182"/>
      <c r="CW357" s="182"/>
      <c r="CX357" s="182"/>
      <c r="CY357" s="182"/>
      <c r="CZ357" s="182"/>
      <c r="DA357" s="182"/>
      <c r="DB357" s="182"/>
      <c r="DC357" s="182"/>
      <c r="DD357" s="182"/>
      <c r="DE357" s="182"/>
      <c r="DF357" s="182"/>
      <c r="DG357" s="182"/>
      <c r="DH357" s="182"/>
      <c r="DI357" s="182"/>
      <c r="DJ357" s="182"/>
      <c r="DK357" s="182"/>
      <c r="DL357" s="182"/>
      <c r="DM357" s="182"/>
      <c r="DN357" s="182"/>
    </row>
    <row r="358" spans="1:118" ht="15" customHeight="1" x14ac:dyDescent="0.25">
      <c r="A358" s="318"/>
      <c r="B358" s="311"/>
      <c r="C358" s="314"/>
      <c r="D358" s="314"/>
      <c r="E358" s="314"/>
      <c r="F358" s="314"/>
      <c r="G358" s="314"/>
      <c r="H358" s="314"/>
      <c r="I358" s="314"/>
      <c r="J358" s="242"/>
      <c r="K358" s="245"/>
      <c r="L358" s="245"/>
      <c r="M358" s="248"/>
      <c r="N358" s="251"/>
      <c r="O358" s="233"/>
      <c r="P358" s="233"/>
      <c r="Q358" s="233"/>
      <c r="R358" s="236"/>
      <c r="S358" s="236"/>
      <c r="T358" s="219"/>
      <c r="U358" s="219"/>
      <c r="V358" s="219"/>
      <c r="W358" s="219"/>
      <c r="X358" s="101" t="s">
        <v>529</v>
      </c>
      <c r="Y358" s="102" t="s">
        <v>530</v>
      </c>
      <c r="Z358" s="224"/>
      <c r="AA358" s="24">
        <v>20.735427649199998</v>
      </c>
      <c r="AB358" s="24">
        <v>39</v>
      </c>
      <c r="AD358" s="24"/>
      <c r="AE358" s="24"/>
      <c r="AF358" s="24"/>
      <c r="AG358" s="24"/>
      <c r="AH358" s="24"/>
      <c r="AI358" s="24"/>
      <c r="AJ358" s="24"/>
      <c r="AL358" s="24"/>
      <c r="AM358" s="24"/>
      <c r="AO358" s="24">
        <v>0.92</v>
      </c>
      <c r="AP358" s="24">
        <v>1.28</v>
      </c>
      <c r="AQ358" s="227"/>
      <c r="AR358" s="182"/>
      <c r="AS358" s="182"/>
      <c r="AT358" s="182"/>
      <c r="AU358" s="182"/>
      <c r="AV358" s="182"/>
      <c r="AW358" s="182"/>
      <c r="AX358" s="182"/>
      <c r="AY358" s="182"/>
      <c r="AZ358" s="182"/>
      <c r="BA358" s="182"/>
      <c r="BB358" s="182"/>
      <c r="BC358" s="182"/>
      <c r="BD358" s="182"/>
      <c r="BE358" s="182"/>
      <c r="BF358" s="182"/>
      <c r="BG358" s="182"/>
      <c r="BH358" s="182"/>
      <c r="BI358" s="182"/>
      <c r="BJ358" s="182"/>
      <c r="BK358" s="182"/>
      <c r="BL358" s="182"/>
      <c r="BM358" s="182"/>
      <c r="BN358" s="182"/>
      <c r="BO358" s="182"/>
      <c r="BP358" s="182"/>
      <c r="BQ358" s="182"/>
      <c r="BR358" s="182"/>
      <c r="BS358" s="182"/>
      <c r="BT358" s="182"/>
      <c r="BU358" s="182"/>
      <c r="BV358" s="182"/>
      <c r="BW358" s="182"/>
      <c r="BX358" s="182"/>
      <c r="BY358" s="182"/>
      <c r="BZ358" s="182"/>
      <c r="CA358" s="182"/>
      <c r="CB358" s="182"/>
      <c r="CC358" s="182"/>
      <c r="CD358" s="182"/>
      <c r="CE358" s="182"/>
      <c r="CF358" s="182"/>
      <c r="CG358" s="182"/>
      <c r="CH358" s="182"/>
      <c r="CI358" s="182"/>
      <c r="CJ358" s="182"/>
      <c r="CK358" s="182"/>
      <c r="CL358" s="182"/>
      <c r="CM358" s="182"/>
      <c r="CN358" s="182"/>
      <c r="CO358" s="182"/>
      <c r="CP358" s="182"/>
      <c r="CQ358" s="182"/>
      <c r="CR358" s="182"/>
      <c r="CS358" s="182"/>
      <c r="CT358" s="182"/>
      <c r="CU358" s="182"/>
      <c r="CV358" s="182"/>
      <c r="CW358" s="182"/>
      <c r="CX358" s="182"/>
      <c r="CY358" s="182"/>
      <c r="CZ358" s="182"/>
      <c r="DA358" s="182"/>
      <c r="DB358" s="182"/>
      <c r="DC358" s="182"/>
      <c r="DD358" s="182"/>
      <c r="DE358" s="182"/>
      <c r="DF358" s="182"/>
      <c r="DG358" s="182"/>
      <c r="DH358" s="182"/>
      <c r="DI358" s="182"/>
      <c r="DJ358" s="182"/>
      <c r="DK358" s="182"/>
      <c r="DL358" s="182"/>
      <c r="DM358" s="182"/>
      <c r="DN358" s="182"/>
    </row>
    <row r="359" spans="1:118" ht="15" customHeight="1" x14ac:dyDescent="0.25">
      <c r="A359" s="318"/>
      <c r="B359" s="311"/>
      <c r="C359" s="314"/>
      <c r="D359" s="314"/>
      <c r="E359" s="314"/>
      <c r="F359" s="314"/>
      <c r="G359" s="314"/>
      <c r="H359" s="314"/>
      <c r="I359" s="314"/>
      <c r="J359" s="242"/>
      <c r="K359" s="245"/>
      <c r="L359" s="245"/>
      <c r="M359" s="248"/>
      <c r="N359" s="251"/>
      <c r="O359" s="233"/>
      <c r="P359" s="233"/>
      <c r="Q359" s="233"/>
      <c r="R359" s="236"/>
      <c r="S359" s="236"/>
      <c r="T359" s="219"/>
      <c r="U359" s="219"/>
      <c r="V359" s="219"/>
      <c r="W359" s="219"/>
      <c r="X359" s="101" t="s">
        <v>531</v>
      </c>
      <c r="Y359" s="102" t="s">
        <v>530</v>
      </c>
      <c r="Z359" s="224"/>
      <c r="AA359" s="24">
        <v>10.996060116999999</v>
      </c>
      <c r="AB359" s="24">
        <v>39</v>
      </c>
      <c r="AD359" s="24"/>
      <c r="AE359" s="24"/>
      <c r="AF359" s="24"/>
      <c r="AG359" s="24"/>
      <c r="AH359" s="24"/>
      <c r="AI359" s="24"/>
      <c r="AJ359" s="24"/>
      <c r="AL359" s="24"/>
      <c r="AM359" s="24"/>
      <c r="AO359" s="24">
        <v>0.92</v>
      </c>
      <c r="AP359" s="24">
        <v>1.28</v>
      </c>
      <c r="AQ359" s="227"/>
      <c r="AR359" s="182"/>
      <c r="AS359" s="182"/>
      <c r="AT359" s="182"/>
      <c r="AU359" s="182"/>
      <c r="AV359" s="182"/>
      <c r="AW359" s="182"/>
      <c r="AX359" s="182"/>
      <c r="AY359" s="182"/>
      <c r="AZ359" s="182"/>
      <c r="BA359" s="182"/>
      <c r="BB359" s="182"/>
      <c r="BC359" s="182"/>
      <c r="BD359" s="182"/>
      <c r="BE359" s="182"/>
      <c r="BF359" s="182"/>
      <c r="BG359" s="182"/>
      <c r="BH359" s="182"/>
      <c r="BI359" s="182"/>
      <c r="BJ359" s="182"/>
      <c r="BK359" s="182"/>
      <c r="BL359" s="182"/>
      <c r="BM359" s="182"/>
      <c r="BN359" s="182"/>
      <c r="BO359" s="182"/>
      <c r="BP359" s="182"/>
      <c r="BQ359" s="182"/>
      <c r="BR359" s="182"/>
      <c r="BS359" s="182"/>
      <c r="BT359" s="182"/>
      <c r="BU359" s="182"/>
      <c r="BV359" s="182"/>
      <c r="BW359" s="182"/>
      <c r="BX359" s="182"/>
      <c r="BY359" s="182"/>
      <c r="BZ359" s="182"/>
      <c r="CA359" s="182"/>
      <c r="CB359" s="182"/>
      <c r="CC359" s="182"/>
      <c r="CD359" s="182"/>
      <c r="CE359" s="182"/>
      <c r="CF359" s="182"/>
      <c r="CG359" s="182"/>
      <c r="CH359" s="182"/>
      <c r="CI359" s="182"/>
      <c r="CJ359" s="182"/>
      <c r="CK359" s="182"/>
      <c r="CL359" s="182"/>
      <c r="CM359" s="182"/>
      <c r="CN359" s="182"/>
      <c r="CO359" s="182"/>
      <c r="CP359" s="182"/>
      <c r="CQ359" s="182"/>
      <c r="CR359" s="182"/>
      <c r="CS359" s="182"/>
      <c r="CT359" s="182"/>
      <c r="CU359" s="182"/>
      <c r="CV359" s="182"/>
      <c r="CW359" s="182"/>
      <c r="CX359" s="182"/>
      <c r="CY359" s="182"/>
      <c r="CZ359" s="182"/>
      <c r="DA359" s="182"/>
      <c r="DB359" s="182"/>
      <c r="DC359" s="182"/>
      <c r="DD359" s="182"/>
      <c r="DE359" s="182"/>
      <c r="DF359" s="182"/>
      <c r="DG359" s="182"/>
      <c r="DH359" s="182"/>
      <c r="DI359" s="182"/>
      <c r="DJ359" s="182"/>
      <c r="DK359" s="182"/>
      <c r="DL359" s="182"/>
      <c r="DM359" s="182"/>
      <c r="DN359" s="182"/>
    </row>
    <row r="360" spans="1:118" s="35" customFormat="1" ht="15" customHeight="1" thickBot="1" x14ac:dyDescent="0.3">
      <c r="A360" s="319"/>
      <c r="B360" s="312"/>
      <c r="C360" s="315"/>
      <c r="D360" s="315"/>
      <c r="E360" s="315"/>
      <c r="F360" s="315"/>
      <c r="G360" s="315"/>
      <c r="H360" s="315"/>
      <c r="I360" s="315"/>
      <c r="J360" s="243"/>
      <c r="K360" s="246"/>
      <c r="L360" s="246"/>
      <c r="M360" s="249"/>
      <c r="N360" s="252"/>
      <c r="O360" s="234"/>
      <c r="P360" s="234"/>
      <c r="Q360" s="234"/>
      <c r="R360" s="237"/>
      <c r="S360" s="237"/>
      <c r="T360" s="220"/>
      <c r="U360" s="220"/>
      <c r="V360" s="220"/>
      <c r="W360" s="220"/>
      <c r="X360" s="125" t="s">
        <v>532</v>
      </c>
      <c r="Y360" s="126" t="s">
        <v>530</v>
      </c>
      <c r="Z360" s="225"/>
      <c r="AA360" s="34">
        <v>10.996060116999999</v>
      </c>
      <c r="AB360" s="34">
        <v>39</v>
      </c>
      <c r="AC360" s="34"/>
      <c r="AD360" s="34"/>
      <c r="AE360" s="34"/>
      <c r="AF360" s="34"/>
      <c r="AG360" s="34"/>
      <c r="AH360" s="34"/>
      <c r="AI360" s="34"/>
      <c r="AJ360" s="34"/>
      <c r="AK360" s="34"/>
      <c r="AL360" s="34"/>
      <c r="AM360" s="34"/>
      <c r="AN360" s="34"/>
      <c r="AO360" s="34">
        <v>0.92</v>
      </c>
      <c r="AP360" s="34">
        <v>2</v>
      </c>
      <c r="AQ360" s="228"/>
      <c r="AR360" s="183"/>
      <c r="AS360" s="183"/>
      <c r="AT360" s="183"/>
      <c r="AU360" s="183"/>
      <c r="AV360" s="183"/>
      <c r="AW360" s="183"/>
      <c r="AX360" s="183"/>
      <c r="AY360" s="183"/>
      <c r="AZ360" s="183"/>
      <c r="BA360" s="183"/>
      <c r="BB360" s="183"/>
      <c r="BC360" s="183"/>
      <c r="BD360" s="183"/>
      <c r="BE360" s="183"/>
      <c r="BF360" s="183"/>
      <c r="BG360" s="183"/>
      <c r="BH360" s="183"/>
      <c r="BI360" s="183"/>
      <c r="BJ360" s="183"/>
      <c r="BK360" s="183"/>
      <c r="BL360" s="183"/>
      <c r="BM360" s="183"/>
      <c r="BN360" s="183"/>
      <c r="BO360" s="183"/>
      <c r="BP360" s="183"/>
      <c r="BQ360" s="183"/>
      <c r="BR360" s="183"/>
      <c r="BS360" s="183"/>
      <c r="BT360" s="183"/>
      <c r="BU360" s="183"/>
      <c r="BV360" s="183"/>
      <c r="BW360" s="183"/>
      <c r="BX360" s="183"/>
      <c r="BY360" s="183"/>
      <c r="BZ360" s="183"/>
      <c r="CA360" s="183"/>
      <c r="CB360" s="183"/>
      <c r="CC360" s="183"/>
      <c r="CD360" s="183"/>
      <c r="CE360" s="183"/>
      <c r="CF360" s="183"/>
      <c r="CG360" s="183"/>
      <c r="CH360" s="183"/>
      <c r="CI360" s="183"/>
      <c r="CJ360" s="183"/>
      <c r="CK360" s="183"/>
      <c r="CL360" s="183"/>
      <c r="CM360" s="183"/>
      <c r="CN360" s="183"/>
      <c r="CO360" s="183"/>
      <c r="CP360" s="183"/>
      <c r="CQ360" s="183"/>
      <c r="CR360" s="183"/>
      <c r="CS360" s="183"/>
      <c r="CT360" s="183"/>
      <c r="CU360" s="183"/>
      <c r="CV360" s="183"/>
      <c r="CW360" s="183"/>
      <c r="CX360" s="183"/>
      <c r="CY360" s="183"/>
      <c r="CZ360" s="183"/>
      <c r="DA360" s="183"/>
      <c r="DB360" s="183"/>
      <c r="DC360" s="183"/>
      <c r="DD360" s="183"/>
      <c r="DE360" s="183"/>
      <c r="DF360" s="183"/>
      <c r="DG360" s="183"/>
      <c r="DH360" s="183"/>
      <c r="DI360" s="183"/>
      <c r="DJ360" s="183"/>
      <c r="DK360" s="183"/>
      <c r="DL360" s="183"/>
      <c r="DM360" s="183"/>
      <c r="DN360" s="183"/>
    </row>
    <row r="361" spans="1:118" s="20" customFormat="1" ht="15" customHeight="1" x14ac:dyDescent="0.25">
      <c r="A361" s="259">
        <v>101</v>
      </c>
      <c r="B361" s="310" t="s">
        <v>481</v>
      </c>
      <c r="C361" s="265"/>
      <c r="D361" s="238" t="s">
        <v>482</v>
      </c>
      <c r="E361" s="265"/>
      <c r="F361" s="238" t="s">
        <v>533</v>
      </c>
      <c r="G361" s="238" t="s">
        <v>45</v>
      </c>
      <c r="H361" s="265"/>
      <c r="I361" s="238" t="s">
        <v>64</v>
      </c>
      <c r="J361" s="241"/>
      <c r="K361" s="244">
        <v>213.91442071630001</v>
      </c>
      <c r="L361" s="244">
        <v>46.712885999999997</v>
      </c>
      <c r="M361" s="247">
        <v>65.260000000000005</v>
      </c>
      <c r="N361" s="250" t="s">
        <v>484</v>
      </c>
      <c r="O361" s="232">
        <v>1.524</v>
      </c>
      <c r="P361" s="232"/>
      <c r="Q361" s="232"/>
      <c r="R361" s="235">
        <v>5.12</v>
      </c>
      <c r="S361" s="235">
        <f>R361/O361</f>
        <v>3.3595800524934383</v>
      </c>
      <c r="T361" s="218">
        <v>24276842.424942601</v>
      </c>
      <c r="U361" s="218">
        <f>V361*10^-12</f>
        <v>0.26479499174377896</v>
      </c>
      <c r="V361" s="218">
        <v>264794991743.77899</v>
      </c>
      <c r="W361" s="218">
        <f>T361*U361</f>
        <v>6428386.2894776994</v>
      </c>
      <c r="X361" s="122" t="s">
        <v>494</v>
      </c>
      <c r="Y361" s="123" t="s">
        <v>521</v>
      </c>
      <c r="Z361" s="223">
        <v>12.5</v>
      </c>
      <c r="AA361" s="19">
        <v>21.992120233999998</v>
      </c>
      <c r="AB361" s="19">
        <v>45</v>
      </c>
      <c r="AC361" s="19"/>
      <c r="AD361" s="19"/>
      <c r="AE361" s="19"/>
      <c r="AF361" s="19"/>
      <c r="AG361" s="19"/>
      <c r="AH361" s="19"/>
      <c r="AI361" s="19"/>
      <c r="AJ361" s="19"/>
      <c r="AK361" s="19"/>
      <c r="AL361" s="19" t="s">
        <v>50</v>
      </c>
      <c r="AM361" s="19"/>
      <c r="AN361" s="19"/>
      <c r="AO361" s="19">
        <v>0.8</v>
      </c>
      <c r="AP361" s="19">
        <v>7</v>
      </c>
      <c r="AQ361" s="226"/>
      <c r="AR361" s="184"/>
      <c r="AS361" s="184"/>
      <c r="AT361" s="184"/>
      <c r="AU361" s="184"/>
      <c r="AV361" s="184"/>
      <c r="AW361" s="184"/>
      <c r="AX361" s="184"/>
      <c r="AY361" s="184"/>
      <c r="AZ361" s="184"/>
      <c r="BA361" s="184"/>
      <c r="BB361" s="184"/>
      <c r="BC361" s="184"/>
      <c r="BD361" s="184"/>
      <c r="BE361" s="184"/>
      <c r="BF361" s="184"/>
      <c r="BG361" s="184"/>
      <c r="BH361" s="184"/>
      <c r="BI361" s="184"/>
      <c r="BJ361" s="184"/>
      <c r="BK361" s="184"/>
      <c r="BL361" s="184"/>
      <c r="BM361" s="184"/>
      <c r="BN361" s="184"/>
      <c r="BO361" s="184"/>
      <c r="BP361" s="184"/>
      <c r="BQ361" s="184"/>
      <c r="BR361" s="184"/>
      <c r="BS361" s="184"/>
      <c r="BT361" s="184"/>
      <c r="BU361" s="184"/>
      <c r="BV361" s="184"/>
      <c r="BW361" s="184"/>
      <c r="BX361" s="184"/>
      <c r="BY361" s="184"/>
      <c r="BZ361" s="184"/>
      <c r="CA361" s="184"/>
      <c r="CB361" s="184"/>
      <c r="CC361" s="184"/>
      <c r="CD361" s="184"/>
      <c r="CE361" s="184"/>
      <c r="CF361" s="184"/>
      <c r="CG361" s="184"/>
      <c r="CH361" s="184"/>
      <c r="CI361" s="184"/>
      <c r="CJ361" s="184"/>
      <c r="CK361" s="184"/>
      <c r="CL361" s="184"/>
      <c r="CM361" s="184"/>
      <c r="CN361" s="184"/>
      <c r="CO361" s="184"/>
      <c r="CP361" s="184"/>
      <c r="CQ361" s="184"/>
      <c r="CR361" s="184"/>
      <c r="CS361" s="184"/>
      <c r="CT361" s="184"/>
      <c r="CU361" s="184"/>
      <c r="CV361" s="184"/>
      <c r="CW361" s="184"/>
      <c r="CX361" s="184"/>
      <c r="CY361" s="184"/>
      <c r="CZ361" s="184"/>
      <c r="DA361" s="184"/>
      <c r="DB361" s="184"/>
      <c r="DC361" s="184"/>
      <c r="DD361" s="184"/>
      <c r="DE361" s="184"/>
      <c r="DF361" s="184"/>
      <c r="DG361" s="184"/>
      <c r="DH361" s="184"/>
      <c r="DI361" s="184"/>
      <c r="DJ361" s="184"/>
      <c r="DK361" s="184"/>
      <c r="DL361" s="184"/>
      <c r="DM361" s="184"/>
      <c r="DN361" s="184"/>
    </row>
    <row r="362" spans="1:118" ht="15" customHeight="1" x14ac:dyDescent="0.25">
      <c r="A362" s="260"/>
      <c r="B362" s="311"/>
      <c r="C362" s="239"/>
      <c r="D362" s="239"/>
      <c r="E362" s="239"/>
      <c r="F362" s="239"/>
      <c r="G362" s="239"/>
      <c r="H362" s="239"/>
      <c r="I362" s="239"/>
      <c r="J362" s="242"/>
      <c r="K362" s="245"/>
      <c r="L362" s="245"/>
      <c r="M362" s="248"/>
      <c r="N362" s="251"/>
      <c r="O362" s="233"/>
      <c r="P362" s="233"/>
      <c r="Q362" s="233"/>
      <c r="R362" s="236"/>
      <c r="S362" s="236"/>
      <c r="T362" s="219"/>
      <c r="U362" s="219"/>
      <c r="V362" s="219"/>
      <c r="W362" s="219"/>
      <c r="X362" s="101" t="s">
        <v>522</v>
      </c>
      <c r="Y362" s="102" t="s">
        <v>523</v>
      </c>
      <c r="Z362" s="224"/>
      <c r="AA362" s="24">
        <v>21.206687368499999</v>
      </c>
      <c r="AD362" s="24">
        <v>33.5</v>
      </c>
      <c r="AE362" s="24"/>
      <c r="AF362" s="24"/>
      <c r="AG362" s="24"/>
      <c r="AH362" s="24"/>
      <c r="AI362" s="24"/>
      <c r="AJ362" s="24"/>
      <c r="AL362" s="24"/>
      <c r="AM362" s="24"/>
      <c r="AO362" s="24">
        <v>0.9</v>
      </c>
      <c r="AP362" s="24">
        <v>0.44</v>
      </c>
      <c r="AQ362" s="227"/>
      <c r="AR362" s="182"/>
      <c r="AS362" s="182"/>
      <c r="AT362" s="182"/>
      <c r="AU362" s="182"/>
      <c r="AV362" s="182"/>
      <c r="AW362" s="182"/>
      <c r="AX362" s="182"/>
      <c r="AY362" s="182"/>
      <c r="AZ362" s="182"/>
      <c r="BA362" s="182"/>
      <c r="BB362" s="182"/>
      <c r="BC362" s="182"/>
      <c r="BD362" s="182"/>
      <c r="BE362" s="182"/>
      <c r="BF362" s="182"/>
      <c r="BG362" s="182"/>
      <c r="BH362" s="182"/>
      <c r="BI362" s="182"/>
      <c r="BJ362" s="182"/>
      <c r="BK362" s="182"/>
      <c r="BL362" s="182"/>
      <c r="BM362" s="182"/>
      <c r="BN362" s="182"/>
      <c r="BO362" s="182"/>
      <c r="BP362" s="182"/>
      <c r="BQ362" s="182"/>
      <c r="BR362" s="182"/>
      <c r="BS362" s="182"/>
      <c r="BT362" s="182"/>
      <c r="BU362" s="182"/>
      <c r="BV362" s="182"/>
      <c r="BW362" s="182"/>
      <c r="BX362" s="182"/>
      <c r="BY362" s="182"/>
      <c r="BZ362" s="182"/>
      <c r="CA362" s="182"/>
      <c r="CB362" s="182"/>
      <c r="CC362" s="182"/>
      <c r="CD362" s="182"/>
      <c r="CE362" s="182"/>
      <c r="CF362" s="182"/>
      <c r="CG362" s="182"/>
      <c r="CH362" s="182"/>
      <c r="CI362" s="182"/>
      <c r="CJ362" s="182"/>
      <c r="CK362" s="182"/>
      <c r="CL362" s="182"/>
      <c r="CM362" s="182"/>
      <c r="CN362" s="182"/>
      <c r="CO362" s="182"/>
      <c r="CP362" s="182"/>
      <c r="CQ362" s="182"/>
      <c r="CR362" s="182"/>
      <c r="CS362" s="182"/>
      <c r="CT362" s="182"/>
      <c r="CU362" s="182"/>
      <c r="CV362" s="182"/>
      <c r="CW362" s="182"/>
      <c r="CX362" s="182"/>
      <c r="CY362" s="182"/>
      <c r="CZ362" s="182"/>
      <c r="DA362" s="182"/>
      <c r="DB362" s="182"/>
      <c r="DC362" s="182"/>
      <c r="DD362" s="182"/>
      <c r="DE362" s="182"/>
      <c r="DF362" s="182"/>
      <c r="DG362" s="182"/>
      <c r="DH362" s="182"/>
      <c r="DI362" s="182"/>
      <c r="DJ362" s="182"/>
      <c r="DK362" s="182"/>
      <c r="DL362" s="182"/>
      <c r="DM362" s="182"/>
      <c r="DN362" s="182"/>
    </row>
    <row r="363" spans="1:118" ht="15" customHeight="1" x14ac:dyDescent="0.25">
      <c r="A363" s="260"/>
      <c r="B363" s="311"/>
      <c r="C363" s="239"/>
      <c r="D363" s="239"/>
      <c r="E363" s="239"/>
      <c r="F363" s="239"/>
      <c r="G363" s="239"/>
      <c r="H363" s="239"/>
      <c r="I363" s="239"/>
      <c r="J363" s="242"/>
      <c r="K363" s="245"/>
      <c r="L363" s="245"/>
      <c r="M363" s="248"/>
      <c r="N363" s="251"/>
      <c r="O363" s="233"/>
      <c r="P363" s="233"/>
      <c r="Q363" s="233"/>
      <c r="R363" s="236"/>
      <c r="S363" s="236"/>
      <c r="T363" s="219"/>
      <c r="U363" s="219"/>
      <c r="V363" s="219"/>
      <c r="W363" s="219"/>
      <c r="X363" s="101" t="s">
        <v>524</v>
      </c>
      <c r="Y363" s="102" t="s">
        <v>525</v>
      </c>
      <c r="Z363" s="224"/>
      <c r="AA363" s="24">
        <v>20.735427649199998</v>
      </c>
      <c r="AB363" s="24">
        <v>46</v>
      </c>
      <c r="AD363" s="24"/>
      <c r="AE363" s="24"/>
      <c r="AF363" s="24"/>
      <c r="AG363" s="24"/>
      <c r="AH363" s="24"/>
      <c r="AI363" s="24"/>
      <c r="AJ363" s="24"/>
      <c r="AL363" s="24"/>
      <c r="AM363" s="24"/>
      <c r="AO363" s="24">
        <v>0.78</v>
      </c>
      <c r="AP363" s="24">
        <v>3.7</v>
      </c>
      <c r="AQ363" s="227"/>
      <c r="AR363" s="182"/>
      <c r="AS363" s="182"/>
      <c r="AT363" s="182"/>
      <c r="AU363" s="182"/>
      <c r="AV363" s="182"/>
      <c r="AW363" s="182"/>
      <c r="AX363" s="182"/>
      <c r="AY363" s="182"/>
      <c r="AZ363" s="182"/>
      <c r="BA363" s="182"/>
      <c r="BB363" s="182"/>
      <c r="BC363" s="182"/>
      <c r="BD363" s="182"/>
      <c r="BE363" s="182"/>
      <c r="BF363" s="182"/>
      <c r="BG363" s="182"/>
      <c r="BH363" s="182"/>
      <c r="BI363" s="182"/>
      <c r="BJ363" s="182"/>
      <c r="BK363" s="182"/>
      <c r="BL363" s="182"/>
      <c r="BM363" s="182"/>
      <c r="BN363" s="182"/>
      <c r="BO363" s="182"/>
      <c r="BP363" s="182"/>
      <c r="BQ363" s="182"/>
      <c r="BR363" s="182"/>
      <c r="BS363" s="182"/>
      <c r="BT363" s="182"/>
      <c r="BU363" s="182"/>
      <c r="BV363" s="182"/>
      <c r="BW363" s="182"/>
      <c r="BX363" s="182"/>
      <c r="BY363" s="182"/>
      <c r="BZ363" s="182"/>
      <c r="CA363" s="182"/>
      <c r="CB363" s="182"/>
      <c r="CC363" s="182"/>
      <c r="CD363" s="182"/>
      <c r="CE363" s="182"/>
      <c r="CF363" s="182"/>
      <c r="CG363" s="182"/>
      <c r="CH363" s="182"/>
      <c r="CI363" s="182"/>
      <c r="CJ363" s="182"/>
      <c r="CK363" s="182"/>
      <c r="CL363" s="182"/>
      <c r="CM363" s="182"/>
      <c r="CN363" s="182"/>
      <c r="CO363" s="182"/>
      <c r="CP363" s="182"/>
      <c r="CQ363" s="182"/>
      <c r="CR363" s="182"/>
      <c r="CS363" s="182"/>
      <c r="CT363" s="182"/>
      <c r="CU363" s="182"/>
      <c r="CV363" s="182"/>
      <c r="CW363" s="182"/>
      <c r="CX363" s="182"/>
      <c r="CY363" s="182"/>
      <c r="CZ363" s="182"/>
      <c r="DA363" s="182"/>
      <c r="DB363" s="182"/>
      <c r="DC363" s="182"/>
      <c r="DD363" s="182"/>
      <c r="DE363" s="182"/>
      <c r="DF363" s="182"/>
      <c r="DG363" s="182"/>
      <c r="DH363" s="182"/>
      <c r="DI363" s="182"/>
      <c r="DJ363" s="182"/>
      <c r="DK363" s="182"/>
      <c r="DL363" s="182"/>
      <c r="DM363" s="182"/>
      <c r="DN363" s="182"/>
    </row>
    <row r="364" spans="1:118" ht="15" customHeight="1" x14ac:dyDescent="0.25">
      <c r="A364" s="260"/>
      <c r="B364" s="311"/>
      <c r="C364" s="239"/>
      <c r="D364" s="239"/>
      <c r="E364" s="239"/>
      <c r="F364" s="239"/>
      <c r="G364" s="239"/>
      <c r="H364" s="239"/>
      <c r="I364" s="239"/>
      <c r="J364" s="242"/>
      <c r="K364" s="245"/>
      <c r="L364" s="245"/>
      <c r="M364" s="248"/>
      <c r="N364" s="251"/>
      <c r="O364" s="233"/>
      <c r="P364" s="233"/>
      <c r="Q364" s="233"/>
      <c r="R364" s="236"/>
      <c r="S364" s="236"/>
      <c r="T364" s="219"/>
      <c r="U364" s="219"/>
      <c r="V364" s="219"/>
      <c r="W364" s="219"/>
      <c r="X364" s="101" t="s">
        <v>526</v>
      </c>
      <c r="Y364" s="102" t="s">
        <v>527</v>
      </c>
      <c r="Z364" s="224"/>
      <c r="AA364" s="24">
        <v>20.735427649199998</v>
      </c>
      <c r="AB364" s="24">
        <v>46</v>
      </c>
      <c r="AD364" s="24"/>
      <c r="AE364" s="24"/>
      <c r="AF364" s="24"/>
      <c r="AG364" s="24"/>
      <c r="AH364" s="24"/>
      <c r="AI364" s="24"/>
      <c r="AJ364" s="24"/>
      <c r="AL364" s="24"/>
      <c r="AM364" s="24"/>
      <c r="AO364" s="24">
        <v>0.78</v>
      </c>
      <c r="AP364" s="24">
        <v>13</v>
      </c>
      <c r="AQ364" s="227"/>
      <c r="AR364" s="182"/>
      <c r="AS364" s="182"/>
      <c r="AT364" s="182"/>
      <c r="AU364" s="182"/>
      <c r="AV364" s="182"/>
      <c r="AW364" s="182"/>
      <c r="AX364" s="182"/>
      <c r="AY364" s="182"/>
      <c r="AZ364" s="182"/>
      <c r="BA364" s="182"/>
      <c r="BB364" s="182"/>
      <c r="BC364" s="182"/>
      <c r="BD364" s="182"/>
      <c r="BE364" s="182"/>
      <c r="BF364" s="182"/>
      <c r="BG364" s="182"/>
      <c r="BH364" s="182"/>
      <c r="BI364" s="182"/>
      <c r="BJ364" s="182"/>
      <c r="BK364" s="182"/>
      <c r="BL364" s="182"/>
      <c r="BM364" s="182"/>
      <c r="BN364" s="182"/>
      <c r="BO364" s="182"/>
      <c r="BP364" s="182"/>
      <c r="BQ364" s="182"/>
      <c r="BR364" s="182"/>
      <c r="BS364" s="182"/>
      <c r="BT364" s="182"/>
      <c r="BU364" s="182"/>
      <c r="BV364" s="182"/>
      <c r="BW364" s="182"/>
      <c r="BX364" s="182"/>
      <c r="BY364" s="182"/>
      <c r="BZ364" s="182"/>
      <c r="CA364" s="182"/>
      <c r="CB364" s="182"/>
      <c r="CC364" s="182"/>
      <c r="CD364" s="182"/>
      <c r="CE364" s="182"/>
      <c r="CF364" s="182"/>
      <c r="CG364" s="182"/>
      <c r="CH364" s="182"/>
      <c r="CI364" s="182"/>
      <c r="CJ364" s="182"/>
      <c r="CK364" s="182"/>
      <c r="CL364" s="182"/>
      <c r="CM364" s="182"/>
      <c r="CN364" s="182"/>
      <c r="CO364" s="182"/>
      <c r="CP364" s="182"/>
      <c r="CQ364" s="182"/>
      <c r="CR364" s="182"/>
      <c r="CS364" s="182"/>
      <c r="CT364" s="182"/>
      <c r="CU364" s="182"/>
      <c r="CV364" s="182"/>
      <c r="CW364" s="182"/>
      <c r="CX364" s="182"/>
      <c r="CY364" s="182"/>
      <c r="CZ364" s="182"/>
      <c r="DA364" s="182"/>
      <c r="DB364" s="182"/>
      <c r="DC364" s="182"/>
      <c r="DD364" s="182"/>
      <c r="DE364" s="182"/>
      <c r="DF364" s="182"/>
      <c r="DG364" s="182"/>
      <c r="DH364" s="182"/>
      <c r="DI364" s="182"/>
      <c r="DJ364" s="182"/>
      <c r="DK364" s="182"/>
      <c r="DL364" s="182"/>
      <c r="DM364" s="182"/>
      <c r="DN364" s="182"/>
    </row>
    <row r="365" spans="1:118" ht="15" customHeight="1" x14ac:dyDescent="0.25">
      <c r="A365" s="260"/>
      <c r="B365" s="311"/>
      <c r="C365" s="239"/>
      <c r="D365" s="239"/>
      <c r="E365" s="239"/>
      <c r="F365" s="239"/>
      <c r="G365" s="239"/>
      <c r="H365" s="239"/>
      <c r="I365" s="239"/>
      <c r="J365" s="242"/>
      <c r="K365" s="245"/>
      <c r="L365" s="245"/>
      <c r="M365" s="248"/>
      <c r="N365" s="251"/>
      <c r="O365" s="233"/>
      <c r="P365" s="233"/>
      <c r="Q365" s="233"/>
      <c r="R365" s="236"/>
      <c r="S365" s="236"/>
      <c r="T365" s="219"/>
      <c r="U365" s="219"/>
      <c r="V365" s="219"/>
      <c r="W365" s="219"/>
      <c r="X365" s="101" t="s">
        <v>500</v>
      </c>
      <c r="Y365" s="102" t="s">
        <v>528</v>
      </c>
      <c r="Z365" s="224"/>
      <c r="AA365" s="24">
        <v>20.735427649199998</v>
      </c>
      <c r="AB365" s="24">
        <v>42</v>
      </c>
      <c r="AD365" s="24"/>
      <c r="AE365" s="24"/>
      <c r="AF365" s="24"/>
      <c r="AG365" s="24"/>
      <c r="AH365" s="24"/>
      <c r="AI365" s="24"/>
      <c r="AJ365" s="24"/>
      <c r="AL365" s="24"/>
      <c r="AM365" s="24"/>
      <c r="AO365" s="24">
        <v>0.86</v>
      </c>
      <c r="AP365" s="24">
        <v>2.5</v>
      </c>
      <c r="AQ365" s="227"/>
      <c r="AR365" s="182"/>
      <c r="AS365" s="182"/>
      <c r="AT365" s="182"/>
      <c r="AU365" s="182"/>
      <c r="AV365" s="182"/>
      <c r="AW365" s="182"/>
      <c r="AX365" s="182"/>
      <c r="AY365" s="182"/>
      <c r="AZ365" s="182"/>
      <c r="BA365" s="182"/>
      <c r="BB365" s="182"/>
      <c r="BC365" s="182"/>
      <c r="BD365" s="182"/>
      <c r="BE365" s="182"/>
      <c r="BF365" s="182"/>
      <c r="BG365" s="182"/>
      <c r="BH365" s="182"/>
      <c r="BI365" s="182"/>
      <c r="BJ365" s="182"/>
      <c r="BK365" s="182"/>
      <c r="BL365" s="182"/>
      <c r="BM365" s="182"/>
      <c r="BN365" s="182"/>
      <c r="BO365" s="182"/>
      <c r="BP365" s="182"/>
      <c r="BQ365" s="182"/>
      <c r="BR365" s="182"/>
      <c r="BS365" s="182"/>
      <c r="BT365" s="182"/>
      <c r="BU365" s="182"/>
      <c r="BV365" s="182"/>
      <c r="BW365" s="182"/>
      <c r="BX365" s="182"/>
      <c r="BY365" s="182"/>
      <c r="BZ365" s="182"/>
      <c r="CA365" s="182"/>
      <c r="CB365" s="182"/>
      <c r="CC365" s="182"/>
      <c r="CD365" s="182"/>
      <c r="CE365" s="182"/>
      <c r="CF365" s="182"/>
      <c r="CG365" s="182"/>
      <c r="CH365" s="182"/>
      <c r="CI365" s="182"/>
      <c r="CJ365" s="182"/>
      <c r="CK365" s="182"/>
      <c r="CL365" s="182"/>
      <c r="CM365" s="182"/>
      <c r="CN365" s="182"/>
      <c r="CO365" s="182"/>
      <c r="CP365" s="182"/>
      <c r="CQ365" s="182"/>
      <c r="CR365" s="182"/>
      <c r="CS365" s="182"/>
      <c r="CT365" s="182"/>
      <c r="CU365" s="182"/>
      <c r="CV365" s="182"/>
      <c r="CW365" s="182"/>
      <c r="CX365" s="182"/>
      <c r="CY365" s="182"/>
      <c r="CZ365" s="182"/>
      <c r="DA365" s="182"/>
      <c r="DB365" s="182"/>
      <c r="DC365" s="182"/>
      <c r="DD365" s="182"/>
      <c r="DE365" s="182"/>
      <c r="DF365" s="182"/>
      <c r="DG365" s="182"/>
      <c r="DH365" s="182"/>
      <c r="DI365" s="182"/>
      <c r="DJ365" s="182"/>
      <c r="DK365" s="182"/>
      <c r="DL365" s="182"/>
      <c r="DM365" s="182"/>
      <c r="DN365" s="182"/>
    </row>
    <row r="366" spans="1:118" ht="15" customHeight="1" x14ac:dyDescent="0.25">
      <c r="A366" s="260"/>
      <c r="B366" s="311"/>
      <c r="C366" s="239"/>
      <c r="D366" s="239"/>
      <c r="E366" s="239"/>
      <c r="F366" s="239"/>
      <c r="G366" s="239"/>
      <c r="H366" s="239"/>
      <c r="I366" s="239"/>
      <c r="J366" s="242"/>
      <c r="K366" s="245"/>
      <c r="L366" s="245"/>
      <c r="M366" s="248"/>
      <c r="N366" s="251"/>
      <c r="O366" s="233"/>
      <c r="P366" s="233"/>
      <c r="Q366" s="233"/>
      <c r="R366" s="236"/>
      <c r="S366" s="236"/>
      <c r="T366" s="219"/>
      <c r="U366" s="219"/>
      <c r="V366" s="219"/>
      <c r="W366" s="219"/>
      <c r="X366" s="101" t="s">
        <v>529</v>
      </c>
      <c r="Y366" s="102" t="s">
        <v>534</v>
      </c>
      <c r="Z366" s="224"/>
      <c r="AA366" s="24">
        <v>20.735427649199998</v>
      </c>
      <c r="AB366" s="24">
        <v>39</v>
      </c>
      <c r="AD366" s="24"/>
      <c r="AE366" s="24"/>
      <c r="AF366" s="24"/>
      <c r="AG366" s="24"/>
      <c r="AH366" s="24"/>
      <c r="AI366" s="24"/>
      <c r="AJ366" s="24"/>
      <c r="AL366" s="24"/>
      <c r="AM366" s="24"/>
      <c r="AO366" s="24">
        <v>0.92</v>
      </c>
      <c r="AP366" s="24">
        <v>1.28</v>
      </c>
      <c r="AQ366" s="227"/>
      <c r="AR366" s="182"/>
      <c r="AS366" s="182"/>
      <c r="AT366" s="182"/>
      <c r="AU366" s="182"/>
      <c r="AV366" s="182"/>
      <c r="AW366" s="182"/>
      <c r="AX366" s="182"/>
      <c r="AY366" s="182"/>
      <c r="AZ366" s="182"/>
      <c r="BA366" s="182"/>
      <c r="BB366" s="182"/>
      <c r="BC366" s="182"/>
      <c r="BD366" s="182"/>
      <c r="BE366" s="182"/>
      <c r="BF366" s="182"/>
      <c r="BG366" s="182"/>
      <c r="BH366" s="182"/>
      <c r="BI366" s="182"/>
      <c r="BJ366" s="182"/>
      <c r="BK366" s="182"/>
      <c r="BL366" s="182"/>
      <c r="BM366" s="182"/>
      <c r="BN366" s="182"/>
      <c r="BO366" s="182"/>
      <c r="BP366" s="182"/>
      <c r="BQ366" s="182"/>
      <c r="BR366" s="182"/>
      <c r="BS366" s="182"/>
      <c r="BT366" s="182"/>
      <c r="BU366" s="182"/>
      <c r="BV366" s="182"/>
      <c r="BW366" s="182"/>
      <c r="BX366" s="182"/>
      <c r="BY366" s="182"/>
      <c r="BZ366" s="182"/>
      <c r="CA366" s="182"/>
      <c r="CB366" s="182"/>
      <c r="CC366" s="182"/>
      <c r="CD366" s="182"/>
      <c r="CE366" s="182"/>
      <c r="CF366" s="182"/>
      <c r="CG366" s="182"/>
      <c r="CH366" s="182"/>
      <c r="CI366" s="182"/>
      <c r="CJ366" s="182"/>
      <c r="CK366" s="182"/>
      <c r="CL366" s="182"/>
      <c r="CM366" s="182"/>
      <c r="CN366" s="182"/>
      <c r="CO366" s="182"/>
      <c r="CP366" s="182"/>
      <c r="CQ366" s="182"/>
      <c r="CR366" s="182"/>
      <c r="CS366" s="182"/>
      <c r="CT366" s="182"/>
      <c r="CU366" s="182"/>
      <c r="CV366" s="182"/>
      <c r="CW366" s="182"/>
      <c r="CX366" s="182"/>
      <c r="CY366" s="182"/>
      <c r="CZ366" s="182"/>
      <c r="DA366" s="182"/>
      <c r="DB366" s="182"/>
      <c r="DC366" s="182"/>
      <c r="DD366" s="182"/>
      <c r="DE366" s="182"/>
      <c r="DF366" s="182"/>
      <c r="DG366" s="182"/>
      <c r="DH366" s="182"/>
      <c r="DI366" s="182"/>
      <c r="DJ366" s="182"/>
      <c r="DK366" s="182"/>
      <c r="DL366" s="182"/>
      <c r="DM366" s="182"/>
      <c r="DN366" s="182"/>
    </row>
    <row r="367" spans="1:118" ht="15" customHeight="1" x14ac:dyDescent="0.25">
      <c r="A367" s="260"/>
      <c r="B367" s="311"/>
      <c r="C367" s="239"/>
      <c r="D367" s="239"/>
      <c r="E367" s="239"/>
      <c r="F367" s="239"/>
      <c r="G367" s="239"/>
      <c r="H367" s="239"/>
      <c r="I367" s="239"/>
      <c r="J367" s="242"/>
      <c r="K367" s="245"/>
      <c r="L367" s="245"/>
      <c r="M367" s="248"/>
      <c r="N367" s="251"/>
      <c r="O367" s="233"/>
      <c r="P367" s="233"/>
      <c r="Q367" s="233"/>
      <c r="R367" s="236"/>
      <c r="S367" s="236"/>
      <c r="T367" s="219"/>
      <c r="U367" s="219"/>
      <c r="V367" s="219"/>
      <c r="W367" s="219"/>
      <c r="X367" s="101" t="s">
        <v>531</v>
      </c>
      <c r="Y367" s="102" t="s">
        <v>534</v>
      </c>
      <c r="Z367" s="224"/>
      <c r="AA367" s="24">
        <v>10.996060116999999</v>
      </c>
      <c r="AB367" s="24">
        <v>39</v>
      </c>
      <c r="AD367" s="24"/>
      <c r="AE367" s="24"/>
      <c r="AF367" s="24"/>
      <c r="AG367" s="24"/>
      <c r="AH367" s="24"/>
      <c r="AI367" s="24"/>
      <c r="AJ367" s="24"/>
      <c r="AL367" s="24"/>
      <c r="AM367" s="24"/>
      <c r="AO367" s="24">
        <v>0.92</v>
      </c>
      <c r="AP367" s="24">
        <v>1.28</v>
      </c>
      <c r="AQ367" s="227"/>
      <c r="AR367" s="182"/>
      <c r="AS367" s="182"/>
      <c r="AT367" s="182"/>
      <c r="AU367" s="182"/>
      <c r="AV367" s="182"/>
      <c r="AW367" s="182"/>
      <c r="AX367" s="182"/>
      <c r="AY367" s="182"/>
      <c r="AZ367" s="182"/>
      <c r="BA367" s="182"/>
      <c r="BB367" s="182"/>
      <c r="BC367" s="182"/>
      <c r="BD367" s="182"/>
      <c r="BE367" s="182"/>
      <c r="BF367" s="182"/>
      <c r="BG367" s="182"/>
      <c r="BH367" s="182"/>
      <c r="BI367" s="182"/>
      <c r="BJ367" s="182"/>
      <c r="BK367" s="182"/>
      <c r="BL367" s="182"/>
      <c r="BM367" s="182"/>
      <c r="BN367" s="182"/>
      <c r="BO367" s="182"/>
      <c r="BP367" s="182"/>
      <c r="BQ367" s="182"/>
      <c r="BR367" s="182"/>
      <c r="BS367" s="182"/>
      <c r="BT367" s="182"/>
      <c r="BU367" s="182"/>
      <c r="BV367" s="182"/>
      <c r="BW367" s="182"/>
      <c r="BX367" s="182"/>
      <c r="BY367" s="182"/>
      <c r="BZ367" s="182"/>
      <c r="CA367" s="182"/>
      <c r="CB367" s="182"/>
      <c r="CC367" s="182"/>
      <c r="CD367" s="182"/>
      <c r="CE367" s="182"/>
      <c r="CF367" s="182"/>
      <c r="CG367" s="182"/>
      <c r="CH367" s="182"/>
      <c r="CI367" s="182"/>
      <c r="CJ367" s="182"/>
      <c r="CK367" s="182"/>
      <c r="CL367" s="182"/>
      <c r="CM367" s="182"/>
      <c r="CN367" s="182"/>
      <c r="CO367" s="182"/>
      <c r="CP367" s="182"/>
      <c r="CQ367" s="182"/>
      <c r="CR367" s="182"/>
      <c r="CS367" s="182"/>
      <c r="CT367" s="182"/>
      <c r="CU367" s="182"/>
      <c r="CV367" s="182"/>
      <c r="CW367" s="182"/>
      <c r="CX367" s="182"/>
      <c r="CY367" s="182"/>
      <c r="CZ367" s="182"/>
      <c r="DA367" s="182"/>
      <c r="DB367" s="182"/>
      <c r="DC367" s="182"/>
      <c r="DD367" s="182"/>
      <c r="DE367" s="182"/>
      <c r="DF367" s="182"/>
      <c r="DG367" s="182"/>
      <c r="DH367" s="182"/>
      <c r="DI367" s="182"/>
      <c r="DJ367" s="182"/>
      <c r="DK367" s="182"/>
      <c r="DL367" s="182"/>
      <c r="DM367" s="182"/>
      <c r="DN367" s="182"/>
    </row>
    <row r="368" spans="1:118" s="35" customFormat="1" ht="15" customHeight="1" thickBot="1" x14ac:dyDescent="0.3">
      <c r="A368" s="261"/>
      <c r="B368" s="312"/>
      <c r="C368" s="240"/>
      <c r="D368" s="240"/>
      <c r="E368" s="240"/>
      <c r="F368" s="240"/>
      <c r="G368" s="240"/>
      <c r="H368" s="240"/>
      <c r="I368" s="240"/>
      <c r="J368" s="243"/>
      <c r="K368" s="246"/>
      <c r="L368" s="246"/>
      <c r="M368" s="249"/>
      <c r="N368" s="252"/>
      <c r="O368" s="234"/>
      <c r="P368" s="234"/>
      <c r="Q368" s="234"/>
      <c r="R368" s="237"/>
      <c r="S368" s="237"/>
      <c r="T368" s="220"/>
      <c r="U368" s="220"/>
      <c r="V368" s="220"/>
      <c r="W368" s="220"/>
      <c r="X368" s="125" t="s">
        <v>532</v>
      </c>
      <c r="Y368" s="126" t="s">
        <v>534</v>
      </c>
      <c r="Z368" s="225"/>
      <c r="AA368" s="34">
        <v>10.996060116999999</v>
      </c>
      <c r="AB368" s="34">
        <v>39</v>
      </c>
      <c r="AC368" s="34"/>
      <c r="AD368" s="34"/>
      <c r="AE368" s="34"/>
      <c r="AF368" s="34"/>
      <c r="AG368" s="34"/>
      <c r="AH368" s="34"/>
      <c r="AI368" s="34"/>
      <c r="AJ368" s="34"/>
      <c r="AK368" s="34"/>
      <c r="AL368" s="34"/>
      <c r="AM368" s="34"/>
      <c r="AN368" s="34"/>
      <c r="AO368" s="34">
        <v>0.92</v>
      </c>
      <c r="AP368" s="34">
        <v>2</v>
      </c>
      <c r="AQ368" s="228"/>
      <c r="AR368" s="183"/>
      <c r="AS368" s="183"/>
      <c r="AT368" s="183"/>
      <c r="AU368" s="183"/>
      <c r="AV368" s="183"/>
      <c r="AW368" s="183"/>
      <c r="AX368" s="183"/>
      <c r="AY368" s="183"/>
      <c r="AZ368" s="183"/>
      <c r="BA368" s="183"/>
      <c r="BB368" s="183"/>
      <c r="BC368" s="183"/>
      <c r="BD368" s="183"/>
      <c r="BE368" s="183"/>
      <c r="BF368" s="183"/>
      <c r="BG368" s="183"/>
      <c r="BH368" s="183"/>
      <c r="BI368" s="183"/>
      <c r="BJ368" s="183"/>
      <c r="BK368" s="183"/>
      <c r="BL368" s="183"/>
      <c r="BM368" s="183"/>
      <c r="BN368" s="183"/>
      <c r="BO368" s="183"/>
      <c r="BP368" s="183"/>
      <c r="BQ368" s="183"/>
      <c r="BR368" s="183"/>
      <c r="BS368" s="183"/>
      <c r="BT368" s="183"/>
      <c r="BU368" s="183"/>
      <c r="BV368" s="183"/>
      <c r="BW368" s="183"/>
      <c r="BX368" s="183"/>
      <c r="BY368" s="183"/>
      <c r="BZ368" s="183"/>
      <c r="CA368" s="183"/>
      <c r="CB368" s="183"/>
      <c r="CC368" s="183"/>
      <c r="CD368" s="183"/>
      <c r="CE368" s="183"/>
      <c r="CF368" s="183"/>
      <c r="CG368" s="183"/>
      <c r="CH368" s="183"/>
      <c r="CI368" s="183"/>
      <c r="CJ368" s="183"/>
      <c r="CK368" s="183"/>
      <c r="CL368" s="183"/>
      <c r="CM368" s="183"/>
      <c r="CN368" s="183"/>
      <c r="CO368" s="183"/>
      <c r="CP368" s="183"/>
      <c r="CQ368" s="183"/>
      <c r="CR368" s="183"/>
      <c r="CS368" s="183"/>
      <c r="CT368" s="183"/>
      <c r="CU368" s="183"/>
      <c r="CV368" s="183"/>
      <c r="CW368" s="183"/>
      <c r="CX368" s="183"/>
      <c r="CY368" s="183"/>
      <c r="CZ368" s="183"/>
      <c r="DA368" s="183"/>
      <c r="DB368" s="183"/>
      <c r="DC368" s="183"/>
      <c r="DD368" s="183"/>
      <c r="DE368" s="183"/>
      <c r="DF368" s="183"/>
      <c r="DG368" s="183"/>
      <c r="DH368" s="183"/>
      <c r="DI368" s="183"/>
      <c r="DJ368" s="183"/>
      <c r="DK368" s="183"/>
      <c r="DL368" s="183"/>
      <c r="DM368" s="183"/>
      <c r="DN368" s="183"/>
    </row>
    <row r="369" spans="1:118" s="20" customFormat="1" ht="15" customHeight="1" x14ac:dyDescent="0.25">
      <c r="A369" s="259">
        <v>102</v>
      </c>
      <c r="B369" s="310" t="s">
        <v>481</v>
      </c>
      <c r="C369" s="265"/>
      <c r="D369" s="238" t="s">
        <v>482</v>
      </c>
      <c r="E369" s="265"/>
      <c r="F369" s="238" t="s">
        <v>535</v>
      </c>
      <c r="G369" s="238" t="s">
        <v>45</v>
      </c>
      <c r="H369" s="265"/>
      <c r="I369" s="238" t="s">
        <v>64</v>
      </c>
      <c r="J369" s="241"/>
      <c r="K369" s="244">
        <v>188.19535945280001</v>
      </c>
      <c r="L369" s="244">
        <v>158.96539199999998</v>
      </c>
      <c r="M369" s="247">
        <v>178.2</v>
      </c>
      <c r="N369" s="250" t="s">
        <v>484</v>
      </c>
      <c r="O369" s="232">
        <v>1.37</v>
      </c>
      <c r="P369" s="232"/>
      <c r="Q369" s="232"/>
      <c r="R369" s="235">
        <v>4.8499999999999996</v>
      </c>
      <c r="S369" s="235">
        <f>R369/O369</f>
        <v>3.5401459854014594</v>
      </c>
      <c r="T369" s="218">
        <v>22614805.8776117</v>
      </c>
      <c r="U369" s="218">
        <f>V369*10^-12</f>
        <v>0.17373199408309298</v>
      </c>
      <c r="V369" s="218">
        <v>173731994083.09299</v>
      </c>
      <c r="W369" s="218">
        <f>T369*U369</f>
        <v>3928915.3209195323</v>
      </c>
      <c r="X369" s="122" t="s">
        <v>494</v>
      </c>
      <c r="Y369" s="123" t="s">
        <v>536</v>
      </c>
      <c r="Z369" s="223"/>
      <c r="AA369" s="19">
        <v>20.892514222299997</v>
      </c>
      <c r="AB369" s="19">
        <v>34</v>
      </c>
      <c r="AC369" s="19"/>
      <c r="AD369" s="19"/>
      <c r="AE369" s="19"/>
      <c r="AF369" s="19"/>
      <c r="AG369" s="19"/>
      <c r="AH369" s="19"/>
      <c r="AI369" s="19"/>
      <c r="AJ369" s="19"/>
      <c r="AK369" s="19"/>
      <c r="AL369" s="19" t="s">
        <v>50</v>
      </c>
      <c r="AM369" s="19"/>
      <c r="AN369" s="19"/>
      <c r="AO369" s="19">
        <v>1</v>
      </c>
      <c r="AP369" s="19">
        <v>2.68</v>
      </c>
      <c r="AQ369" s="226"/>
      <c r="AR369" s="184"/>
      <c r="AS369" s="184"/>
      <c r="AT369" s="184"/>
      <c r="AU369" s="184"/>
      <c r="AV369" s="184"/>
      <c r="AW369" s="184"/>
      <c r="AX369" s="184"/>
      <c r="AY369" s="184"/>
      <c r="AZ369" s="184"/>
      <c r="BA369" s="184"/>
      <c r="BB369" s="184"/>
      <c r="BC369" s="184"/>
      <c r="BD369" s="184"/>
      <c r="BE369" s="184"/>
      <c r="BF369" s="184"/>
      <c r="BG369" s="184"/>
      <c r="BH369" s="184"/>
      <c r="BI369" s="184"/>
      <c r="BJ369" s="184"/>
      <c r="BK369" s="184"/>
      <c r="BL369" s="184"/>
      <c r="BM369" s="184"/>
      <c r="BN369" s="184"/>
      <c r="BO369" s="184"/>
      <c r="BP369" s="184"/>
      <c r="BQ369" s="184"/>
      <c r="BR369" s="184"/>
      <c r="BS369" s="184"/>
      <c r="BT369" s="184"/>
      <c r="BU369" s="184"/>
      <c r="BV369" s="184"/>
      <c r="BW369" s="184"/>
      <c r="BX369" s="184"/>
      <c r="BY369" s="184"/>
      <c r="BZ369" s="184"/>
      <c r="CA369" s="184"/>
      <c r="CB369" s="184"/>
      <c r="CC369" s="184"/>
      <c r="CD369" s="184"/>
      <c r="CE369" s="184"/>
      <c r="CF369" s="184"/>
      <c r="CG369" s="184"/>
      <c r="CH369" s="184"/>
      <c r="CI369" s="184"/>
      <c r="CJ369" s="184"/>
      <c r="CK369" s="184"/>
      <c r="CL369" s="184"/>
      <c r="CM369" s="184"/>
      <c r="CN369" s="184"/>
      <c r="CO369" s="184"/>
      <c r="CP369" s="184"/>
      <c r="CQ369" s="184"/>
      <c r="CR369" s="184"/>
      <c r="CS369" s="184"/>
      <c r="CT369" s="184"/>
      <c r="CU369" s="184"/>
      <c r="CV369" s="184"/>
      <c r="CW369" s="184"/>
      <c r="CX369" s="184"/>
      <c r="CY369" s="184"/>
      <c r="CZ369" s="184"/>
      <c r="DA369" s="184"/>
      <c r="DB369" s="184"/>
      <c r="DC369" s="184"/>
      <c r="DD369" s="184"/>
      <c r="DE369" s="184"/>
      <c r="DF369" s="184"/>
      <c r="DG369" s="184"/>
      <c r="DH369" s="184"/>
      <c r="DI369" s="184"/>
      <c r="DJ369" s="184"/>
      <c r="DK369" s="184"/>
      <c r="DL369" s="184"/>
      <c r="DM369" s="184"/>
      <c r="DN369" s="184"/>
    </row>
    <row r="370" spans="1:118" ht="15" customHeight="1" x14ac:dyDescent="0.25">
      <c r="A370" s="260"/>
      <c r="B370" s="311"/>
      <c r="C370" s="239"/>
      <c r="D370" s="239"/>
      <c r="E370" s="239"/>
      <c r="F370" s="239"/>
      <c r="G370" s="239"/>
      <c r="H370" s="239"/>
      <c r="I370" s="239"/>
      <c r="J370" s="242"/>
      <c r="K370" s="245"/>
      <c r="L370" s="245"/>
      <c r="M370" s="248"/>
      <c r="N370" s="251"/>
      <c r="O370" s="233"/>
      <c r="P370" s="233"/>
      <c r="Q370" s="233"/>
      <c r="R370" s="236"/>
      <c r="S370" s="236"/>
      <c r="T370" s="219"/>
      <c r="U370" s="219"/>
      <c r="V370" s="219"/>
      <c r="W370" s="219"/>
      <c r="X370" s="101" t="s">
        <v>537</v>
      </c>
      <c r="Y370" s="91" t="s">
        <v>536</v>
      </c>
      <c r="Z370" s="224"/>
      <c r="AA370" s="24">
        <v>20.892514222299997</v>
      </c>
      <c r="AB370" s="24">
        <v>35</v>
      </c>
      <c r="AD370" s="24"/>
      <c r="AE370" s="24"/>
      <c r="AF370" s="24"/>
      <c r="AG370" s="24"/>
      <c r="AH370" s="24"/>
      <c r="AI370" s="24"/>
      <c r="AJ370" s="24"/>
      <c r="AL370" s="24"/>
      <c r="AM370" s="24"/>
      <c r="AO370" s="24">
        <v>1</v>
      </c>
      <c r="AP370" s="24">
        <v>2.68</v>
      </c>
      <c r="AQ370" s="227"/>
      <c r="AR370" s="182"/>
      <c r="AS370" s="182"/>
      <c r="AT370" s="182"/>
      <c r="AU370" s="182"/>
      <c r="AV370" s="182"/>
      <c r="AW370" s="182"/>
      <c r="AX370" s="182"/>
      <c r="AY370" s="182"/>
      <c r="AZ370" s="182"/>
      <c r="BA370" s="182"/>
      <c r="BB370" s="182"/>
      <c r="BC370" s="182"/>
      <c r="BD370" s="182"/>
      <c r="BE370" s="182"/>
      <c r="BF370" s="182"/>
      <c r="BG370" s="182"/>
      <c r="BH370" s="182"/>
      <c r="BI370" s="182"/>
      <c r="BJ370" s="182"/>
      <c r="BK370" s="182"/>
      <c r="BL370" s="182"/>
      <c r="BM370" s="182"/>
      <c r="BN370" s="182"/>
      <c r="BO370" s="182"/>
      <c r="BP370" s="182"/>
      <c r="BQ370" s="182"/>
      <c r="BR370" s="182"/>
      <c r="BS370" s="182"/>
      <c r="BT370" s="182"/>
      <c r="BU370" s="182"/>
      <c r="BV370" s="182"/>
      <c r="BW370" s="182"/>
      <c r="BX370" s="182"/>
      <c r="BY370" s="182"/>
      <c r="BZ370" s="182"/>
      <c r="CA370" s="182"/>
      <c r="CB370" s="182"/>
      <c r="CC370" s="182"/>
      <c r="CD370" s="182"/>
      <c r="CE370" s="182"/>
      <c r="CF370" s="182"/>
      <c r="CG370" s="182"/>
      <c r="CH370" s="182"/>
      <c r="CI370" s="182"/>
      <c r="CJ370" s="182"/>
      <c r="CK370" s="182"/>
      <c r="CL370" s="182"/>
      <c r="CM370" s="182"/>
      <c r="CN370" s="182"/>
      <c r="CO370" s="182"/>
      <c r="CP370" s="182"/>
      <c r="CQ370" s="182"/>
      <c r="CR370" s="182"/>
      <c r="CS370" s="182"/>
      <c r="CT370" s="182"/>
      <c r="CU370" s="182"/>
      <c r="CV370" s="182"/>
      <c r="CW370" s="182"/>
      <c r="CX370" s="182"/>
      <c r="CY370" s="182"/>
      <c r="CZ370" s="182"/>
      <c r="DA370" s="182"/>
      <c r="DB370" s="182"/>
      <c r="DC370" s="182"/>
      <c r="DD370" s="182"/>
      <c r="DE370" s="182"/>
      <c r="DF370" s="182"/>
      <c r="DG370" s="182"/>
      <c r="DH370" s="182"/>
      <c r="DI370" s="182"/>
      <c r="DJ370" s="182"/>
      <c r="DK370" s="182"/>
      <c r="DL370" s="182"/>
      <c r="DM370" s="182"/>
      <c r="DN370" s="182"/>
    </row>
    <row r="371" spans="1:118" ht="15" customHeight="1" x14ac:dyDescent="0.25">
      <c r="A371" s="260"/>
      <c r="B371" s="311"/>
      <c r="C371" s="239"/>
      <c r="D371" s="239"/>
      <c r="E371" s="239"/>
      <c r="F371" s="239"/>
      <c r="G371" s="239"/>
      <c r="H371" s="239"/>
      <c r="I371" s="239"/>
      <c r="J371" s="242"/>
      <c r="K371" s="245"/>
      <c r="L371" s="245"/>
      <c r="M371" s="248"/>
      <c r="N371" s="251"/>
      <c r="O371" s="233"/>
      <c r="P371" s="233"/>
      <c r="Q371" s="233"/>
      <c r="R371" s="236"/>
      <c r="S371" s="236"/>
      <c r="T371" s="219"/>
      <c r="U371" s="219"/>
      <c r="V371" s="219"/>
      <c r="W371" s="219"/>
      <c r="X371" s="101" t="s">
        <v>538</v>
      </c>
      <c r="Y371" s="102" t="s">
        <v>539</v>
      </c>
      <c r="Z371" s="224"/>
      <c r="AA371" s="24">
        <v>9.5822809590999984</v>
      </c>
      <c r="AB371" s="24">
        <v>38</v>
      </c>
      <c r="AD371" s="24"/>
      <c r="AE371" s="24"/>
      <c r="AF371" s="24"/>
      <c r="AG371" s="24"/>
      <c r="AH371" s="24"/>
      <c r="AI371" s="24"/>
      <c r="AJ371" s="24"/>
      <c r="AL371" s="24"/>
      <c r="AM371" s="24"/>
      <c r="AO371" s="24">
        <v>0.94</v>
      </c>
      <c r="AP371" s="24">
        <v>0.14000000000000001</v>
      </c>
      <c r="AQ371" s="227"/>
      <c r="AR371" s="182"/>
      <c r="AS371" s="182"/>
      <c r="AT371" s="182"/>
      <c r="AU371" s="182"/>
      <c r="AV371" s="182"/>
      <c r="AW371" s="182"/>
      <c r="AX371" s="182"/>
      <c r="AY371" s="182"/>
      <c r="AZ371" s="182"/>
      <c r="BA371" s="182"/>
      <c r="BB371" s="182"/>
      <c r="BC371" s="182"/>
      <c r="BD371" s="182"/>
      <c r="BE371" s="182"/>
      <c r="BF371" s="182"/>
      <c r="BG371" s="182"/>
      <c r="BH371" s="182"/>
      <c r="BI371" s="182"/>
      <c r="BJ371" s="182"/>
      <c r="BK371" s="182"/>
      <c r="BL371" s="182"/>
      <c r="BM371" s="182"/>
      <c r="BN371" s="182"/>
      <c r="BO371" s="182"/>
      <c r="BP371" s="182"/>
      <c r="BQ371" s="182"/>
      <c r="BR371" s="182"/>
      <c r="BS371" s="182"/>
      <c r="BT371" s="182"/>
      <c r="BU371" s="182"/>
      <c r="BV371" s="182"/>
      <c r="BW371" s="182"/>
      <c r="BX371" s="182"/>
      <c r="BY371" s="182"/>
      <c r="BZ371" s="182"/>
      <c r="CA371" s="182"/>
      <c r="CB371" s="182"/>
      <c r="CC371" s="182"/>
      <c r="CD371" s="182"/>
      <c r="CE371" s="182"/>
      <c r="CF371" s="182"/>
      <c r="CG371" s="182"/>
      <c r="CH371" s="182"/>
      <c r="CI371" s="182"/>
      <c r="CJ371" s="182"/>
      <c r="CK371" s="182"/>
      <c r="CL371" s="182"/>
      <c r="CM371" s="182"/>
      <c r="CN371" s="182"/>
      <c r="CO371" s="182"/>
      <c r="CP371" s="182"/>
      <c r="CQ371" s="182"/>
      <c r="CR371" s="182"/>
      <c r="CS371" s="182"/>
      <c r="CT371" s="182"/>
      <c r="CU371" s="182"/>
      <c r="CV371" s="182"/>
      <c r="CW371" s="182"/>
      <c r="CX371" s="182"/>
      <c r="CY371" s="182"/>
      <c r="CZ371" s="182"/>
      <c r="DA371" s="182"/>
      <c r="DB371" s="182"/>
      <c r="DC371" s="182"/>
      <c r="DD371" s="182"/>
      <c r="DE371" s="182"/>
      <c r="DF371" s="182"/>
      <c r="DG371" s="182"/>
      <c r="DH371" s="182"/>
      <c r="DI371" s="182"/>
      <c r="DJ371" s="182"/>
      <c r="DK371" s="182"/>
      <c r="DL371" s="182"/>
      <c r="DM371" s="182"/>
      <c r="DN371" s="182"/>
    </row>
    <row r="372" spans="1:118" ht="15" customHeight="1" x14ac:dyDescent="0.25">
      <c r="A372" s="260"/>
      <c r="B372" s="311"/>
      <c r="C372" s="239"/>
      <c r="D372" s="239"/>
      <c r="E372" s="239"/>
      <c r="F372" s="239"/>
      <c r="G372" s="239"/>
      <c r="H372" s="239"/>
      <c r="I372" s="239"/>
      <c r="J372" s="242"/>
      <c r="K372" s="245"/>
      <c r="L372" s="245"/>
      <c r="M372" s="248"/>
      <c r="N372" s="251"/>
      <c r="O372" s="233"/>
      <c r="P372" s="233"/>
      <c r="Q372" s="233"/>
      <c r="R372" s="236"/>
      <c r="S372" s="236"/>
      <c r="T372" s="219"/>
      <c r="U372" s="219"/>
      <c r="V372" s="219"/>
      <c r="W372" s="219"/>
      <c r="X372" s="101" t="s">
        <v>540</v>
      </c>
      <c r="Y372" s="102" t="s">
        <v>539</v>
      </c>
      <c r="Z372" s="224"/>
      <c r="AA372" s="24">
        <v>9.5822809590999984</v>
      </c>
      <c r="AB372" s="24">
        <v>41</v>
      </c>
      <c r="AD372" s="24"/>
      <c r="AE372" s="24"/>
      <c r="AF372" s="24"/>
      <c r="AG372" s="24"/>
      <c r="AH372" s="24"/>
      <c r="AI372" s="24"/>
      <c r="AJ372" s="24"/>
      <c r="AL372" s="24"/>
      <c r="AM372" s="24"/>
      <c r="AO372" s="24">
        <v>0.88</v>
      </c>
      <c r="AP372" s="24">
        <v>0.14000000000000001</v>
      </c>
      <c r="AQ372" s="227"/>
      <c r="AR372" s="182"/>
      <c r="AS372" s="182"/>
      <c r="AT372" s="182"/>
      <c r="AU372" s="182"/>
      <c r="AV372" s="182"/>
      <c r="AW372" s="182"/>
      <c r="AX372" s="182"/>
      <c r="AY372" s="182"/>
      <c r="AZ372" s="182"/>
      <c r="BA372" s="182"/>
      <c r="BB372" s="182"/>
      <c r="BC372" s="182"/>
      <c r="BD372" s="182"/>
      <c r="BE372" s="182"/>
      <c r="BF372" s="182"/>
      <c r="BG372" s="182"/>
      <c r="BH372" s="182"/>
      <c r="BI372" s="182"/>
      <c r="BJ372" s="182"/>
      <c r="BK372" s="182"/>
      <c r="BL372" s="182"/>
      <c r="BM372" s="182"/>
      <c r="BN372" s="182"/>
      <c r="BO372" s="182"/>
      <c r="BP372" s="182"/>
      <c r="BQ372" s="182"/>
      <c r="BR372" s="182"/>
      <c r="BS372" s="182"/>
      <c r="BT372" s="182"/>
      <c r="BU372" s="182"/>
      <c r="BV372" s="182"/>
      <c r="BW372" s="182"/>
      <c r="BX372" s="182"/>
      <c r="BY372" s="182"/>
      <c r="BZ372" s="182"/>
      <c r="CA372" s="182"/>
      <c r="CB372" s="182"/>
      <c r="CC372" s="182"/>
      <c r="CD372" s="182"/>
      <c r="CE372" s="182"/>
      <c r="CF372" s="182"/>
      <c r="CG372" s="182"/>
      <c r="CH372" s="182"/>
      <c r="CI372" s="182"/>
      <c r="CJ372" s="182"/>
      <c r="CK372" s="182"/>
      <c r="CL372" s="182"/>
      <c r="CM372" s="182"/>
      <c r="CN372" s="182"/>
      <c r="CO372" s="182"/>
      <c r="CP372" s="182"/>
      <c r="CQ372" s="182"/>
      <c r="CR372" s="182"/>
      <c r="CS372" s="182"/>
      <c r="CT372" s="182"/>
      <c r="CU372" s="182"/>
      <c r="CV372" s="182"/>
      <c r="CW372" s="182"/>
      <c r="CX372" s="182"/>
      <c r="CY372" s="182"/>
      <c r="CZ372" s="182"/>
      <c r="DA372" s="182"/>
      <c r="DB372" s="182"/>
      <c r="DC372" s="182"/>
      <c r="DD372" s="182"/>
      <c r="DE372" s="182"/>
      <c r="DF372" s="182"/>
      <c r="DG372" s="182"/>
      <c r="DH372" s="182"/>
      <c r="DI372" s="182"/>
      <c r="DJ372" s="182"/>
      <c r="DK372" s="182"/>
      <c r="DL372" s="182"/>
      <c r="DM372" s="182"/>
      <c r="DN372" s="182"/>
    </row>
    <row r="373" spans="1:118" ht="15" customHeight="1" x14ac:dyDescent="0.25">
      <c r="A373" s="260"/>
      <c r="B373" s="311"/>
      <c r="C373" s="239"/>
      <c r="D373" s="239"/>
      <c r="E373" s="239"/>
      <c r="F373" s="239"/>
      <c r="G373" s="239"/>
      <c r="H373" s="239"/>
      <c r="I373" s="239"/>
      <c r="J373" s="242"/>
      <c r="K373" s="245"/>
      <c r="L373" s="245"/>
      <c r="M373" s="248"/>
      <c r="N373" s="251"/>
      <c r="O373" s="233"/>
      <c r="P373" s="233"/>
      <c r="Q373" s="233"/>
      <c r="R373" s="236"/>
      <c r="S373" s="236"/>
      <c r="T373" s="219"/>
      <c r="U373" s="219"/>
      <c r="V373" s="219"/>
      <c r="W373" s="219"/>
      <c r="X373" s="101" t="s">
        <v>541</v>
      </c>
      <c r="Y373" s="102" t="s">
        <v>539</v>
      </c>
      <c r="Z373" s="224"/>
      <c r="AA373" s="24">
        <v>9.5822809590999984</v>
      </c>
      <c r="AB373" s="24">
        <v>37</v>
      </c>
      <c r="AD373" s="24"/>
      <c r="AE373" s="24"/>
      <c r="AF373" s="24"/>
      <c r="AG373" s="24"/>
      <c r="AH373" s="24"/>
      <c r="AI373" s="24"/>
      <c r="AJ373" s="24"/>
      <c r="AL373" s="24"/>
      <c r="AM373" s="24"/>
      <c r="AO373" s="24">
        <v>0.96</v>
      </c>
      <c r="AP373" s="24">
        <v>0.14000000000000001</v>
      </c>
      <c r="AQ373" s="227"/>
      <c r="AR373" s="182"/>
      <c r="AS373" s="182"/>
      <c r="AT373" s="182"/>
      <c r="AU373" s="182"/>
      <c r="AV373" s="182"/>
      <c r="AW373" s="182"/>
      <c r="AX373" s="182"/>
      <c r="AY373" s="182"/>
      <c r="AZ373" s="182"/>
      <c r="BA373" s="182"/>
      <c r="BB373" s="182"/>
      <c r="BC373" s="182"/>
      <c r="BD373" s="182"/>
      <c r="BE373" s="182"/>
      <c r="BF373" s="182"/>
      <c r="BG373" s="182"/>
      <c r="BH373" s="182"/>
      <c r="BI373" s="182"/>
      <c r="BJ373" s="182"/>
      <c r="BK373" s="182"/>
      <c r="BL373" s="182"/>
      <c r="BM373" s="182"/>
      <c r="BN373" s="182"/>
      <c r="BO373" s="182"/>
      <c r="BP373" s="182"/>
      <c r="BQ373" s="182"/>
      <c r="BR373" s="182"/>
      <c r="BS373" s="182"/>
      <c r="BT373" s="182"/>
      <c r="BU373" s="182"/>
      <c r="BV373" s="182"/>
      <c r="BW373" s="182"/>
      <c r="BX373" s="182"/>
      <c r="BY373" s="182"/>
      <c r="BZ373" s="182"/>
      <c r="CA373" s="182"/>
      <c r="CB373" s="182"/>
      <c r="CC373" s="182"/>
      <c r="CD373" s="182"/>
      <c r="CE373" s="182"/>
      <c r="CF373" s="182"/>
      <c r="CG373" s="182"/>
      <c r="CH373" s="182"/>
      <c r="CI373" s="182"/>
      <c r="CJ373" s="182"/>
      <c r="CK373" s="182"/>
      <c r="CL373" s="182"/>
      <c r="CM373" s="182"/>
      <c r="CN373" s="182"/>
      <c r="CO373" s="182"/>
      <c r="CP373" s="182"/>
      <c r="CQ373" s="182"/>
      <c r="CR373" s="182"/>
      <c r="CS373" s="182"/>
      <c r="CT373" s="182"/>
      <c r="CU373" s="182"/>
      <c r="CV373" s="182"/>
      <c r="CW373" s="182"/>
      <c r="CX373" s="182"/>
      <c r="CY373" s="182"/>
      <c r="CZ373" s="182"/>
      <c r="DA373" s="182"/>
      <c r="DB373" s="182"/>
      <c r="DC373" s="182"/>
      <c r="DD373" s="182"/>
      <c r="DE373" s="182"/>
      <c r="DF373" s="182"/>
      <c r="DG373" s="182"/>
      <c r="DH373" s="182"/>
      <c r="DI373" s="182"/>
      <c r="DJ373" s="182"/>
      <c r="DK373" s="182"/>
      <c r="DL373" s="182"/>
      <c r="DM373" s="182"/>
      <c r="DN373" s="182"/>
    </row>
    <row r="374" spans="1:118" ht="15" customHeight="1" x14ac:dyDescent="0.25">
      <c r="A374" s="260"/>
      <c r="B374" s="311"/>
      <c r="C374" s="239"/>
      <c r="D374" s="239"/>
      <c r="E374" s="239"/>
      <c r="F374" s="239"/>
      <c r="G374" s="239"/>
      <c r="H374" s="239"/>
      <c r="I374" s="239"/>
      <c r="J374" s="242"/>
      <c r="K374" s="245"/>
      <c r="L374" s="245"/>
      <c r="M374" s="248"/>
      <c r="N374" s="251"/>
      <c r="O374" s="233"/>
      <c r="P374" s="233"/>
      <c r="Q374" s="233"/>
      <c r="R374" s="236"/>
      <c r="S374" s="236"/>
      <c r="T374" s="219"/>
      <c r="U374" s="219"/>
      <c r="V374" s="219"/>
      <c r="W374" s="219"/>
      <c r="X374" s="101" t="s">
        <v>542</v>
      </c>
      <c r="Y374" s="102" t="s">
        <v>543</v>
      </c>
      <c r="Z374" s="224"/>
      <c r="AA374" s="24">
        <v>9.5822809590999984</v>
      </c>
      <c r="AD374" s="24">
        <v>110.12</v>
      </c>
      <c r="AE374" s="24"/>
      <c r="AF374" s="24"/>
      <c r="AG374" s="24"/>
      <c r="AH374" s="24"/>
      <c r="AI374" s="24"/>
      <c r="AJ374" s="24"/>
      <c r="AL374" s="24"/>
      <c r="AM374" s="24"/>
      <c r="AO374" s="24">
        <v>0.4</v>
      </c>
      <c r="AP374" s="24">
        <v>3.64</v>
      </c>
      <c r="AQ374" s="227"/>
      <c r="AR374" s="182"/>
      <c r="AS374" s="182"/>
      <c r="AT374" s="182"/>
      <c r="AU374" s="182"/>
      <c r="AV374" s="182"/>
      <c r="AW374" s="182"/>
      <c r="AX374" s="182"/>
      <c r="AY374" s="182"/>
      <c r="AZ374" s="182"/>
      <c r="BA374" s="182"/>
      <c r="BB374" s="182"/>
      <c r="BC374" s="182"/>
      <c r="BD374" s="182"/>
      <c r="BE374" s="182"/>
      <c r="BF374" s="182"/>
      <c r="BG374" s="182"/>
      <c r="BH374" s="182"/>
      <c r="BI374" s="182"/>
      <c r="BJ374" s="182"/>
      <c r="BK374" s="182"/>
      <c r="BL374" s="182"/>
      <c r="BM374" s="182"/>
      <c r="BN374" s="182"/>
      <c r="BO374" s="182"/>
      <c r="BP374" s="182"/>
      <c r="BQ374" s="182"/>
      <c r="BR374" s="182"/>
      <c r="BS374" s="182"/>
      <c r="BT374" s="182"/>
      <c r="BU374" s="182"/>
      <c r="BV374" s="182"/>
      <c r="BW374" s="182"/>
      <c r="BX374" s="182"/>
      <c r="BY374" s="182"/>
      <c r="BZ374" s="182"/>
      <c r="CA374" s="182"/>
      <c r="CB374" s="182"/>
      <c r="CC374" s="182"/>
      <c r="CD374" s="182"/>
      <c r="CE374" s="182"/>
      <c r="CF374" s="182"/>
      <c r="CG374" s="182"/>
      <c r="CH374" s="182"/>
      <c r="CI374" s="182"/>
      <c r="CJ374" s="182"/>
      <c r="CK374" s="182"/>
      <c r="CL374" s="182"/>
      <c r="CM374" s="182"/>
      <c r="CN374" s="182"/>
      <c r="CO374" s="182"/>
      <c r="CP374" s="182"/>
      <c r="CQ374" s="182"/>
      <c r="CR374" s="182"/>
      <c r="CS374" s="182"/>
      <c r="CT374" s="182"/>
      <c r="CU374" s="182"/>
      <c r="CV374" s="182"/>
      <c r="CW374" s="182"/>
      <c r="CX374" s="182"/>
      <c r="CY374" s="182"/>
      <c r="CZ374" s="182"/>
      <c r="DA374" s="182"/>
      <c r="DB374" s="182"/>
      <c r="DC374" s="182"/>
      <c r="DD374" s="182"/>
      <c r="DE374" s="182"/>
      <c r="DF374" s="182"/>
      <c r="DG374" s="182"/>
      <c r="DH374" s="182"/>
      <c r="DI374" s="182"/>
      <c r="DJ374" s="182"/>
      <c r="DK374" s="182"/>
      <c r="DL374" s="182"/>
      <c r="DM374" s="182"/>
      <c r="DN374" s="182"/>
    </row>
    <row r="375" spans="1:118" ht="15" customHeight="1" x14ac:dyDescent="0.25">
      <c r="A375" s="260"/>
      <c r="B375" s="311"/>
      <c r="C375" s="239"/>
      <c r="D375" s="239"/>
      <c r="E375" s="239"/>
      <c r="F375" s="239"/>
      <c r="G375" s="239"/>
      <c r="H375" s="239"/>
      <c r="I375" s="239"/>
      <c r="J375" s="242"/>
      <c r="K375" s="245"/>
      <c r="L375" s="245"/>
      <c r="M375" s="248"/>
      <c r="N375" s="251"/>
      <c r="O375" s="233"/>
      <c r="P375" s="233"/>
      <c r="Q375" s="233"/>
      <c r="R375" s="236"/>
      <c r="S375" s="236"/>
      <c r="T375" s="219"/>
      <c r="U375" s="219"/>
      <c r="V375" s="219"/>
      <c r="W375" s="219"/>
      <c r="X375" s="101" t="s">
        <v>544</v>
      </c>
      <c r="Y375" s="102" t="s">
        <v>545</v>
      </c>
      <c r="Z375" s="224"/>
      <c r="AA375" s="24">
        <v>9.5822809590999984</v>
      </c>
      <c r="AD375" s="24">
        <v>43.09</v>
      </c>
      <c r="AE375" s="24"/>
      <c r="AF375" s="24"/>
      <c r="AG375" s="24"/>
      <c r="AH375" s="24"/>
      <c r="AI375" s="24"/>
      <c r="AJ375" s="24"/>
      <c r="AL375" s="24"/>
      <c r="AM375" s="24"/>
      <c r="AO375" s="24">
        <v>0.78</v>
      </c>
      <c r="AP375" s="24">
        <v>0.4</v>
      </c>
      <c r="AQ375" s="227"/>
      <c r="AR375" s="182"/>
      <c r="AS375" s="182"/>
      <c r="AT375" s="182"/>
      <c r="AU375" s="182"/>
      <c r="AV375" s="182"/>
      <c r="AW375" s="182"/>
      <c r="AX375" s="182"/>
      <c r="AY375" s="182"/>
      <c r="AZ375" s="182"/>
      <c r="BA375" s="182"/>
      <c r="BB375" s="182"/>
      <c r="BC375" s="182"/>
      <c r="BD375" s="182"/>
      <c r="BE375" s="182"/>
      <c r="BF375" s="182"/>
      <c r="BG375" s="182"/>
      <c r="BH375" s="182"/>
      <c r="BI375" s="182"/>
      <c r="BJ375" s="182"/>
      <c r="BK375" s="182"/>
      <c r="BL375" s="182"/>
      <c r="BM375" s="182"/>
      <c r="BN375" s="182"/>
      <c r="BO375" s="182"/>
      <c r="BP375" s="182"/>
      <c r="BQ375" s="182"/>
      <c r="BR375" s="182"/>
      <c r="BS375" s="182"/>
      <c r="BT375" s="182"/>
      <c r="BU375" s="182"/>
      <c r="BV375" s="182"/>
      <c r="BW375" s="182"/>
      <c r="BX375" s="182"/>
      <c r="BY375" s="182"/>
      <c r="BZ375" s="182"/>
      <c r="CA375" s="182"/>
      <c r="CB375" s="182"/>
      <c r="CC375" s="182"/>
      <c r="CD375" s="182"/>
      <c r="CE375" s="182"/>
      <c r="CF375" s="182"/>
      <c r="CG375" s="182"/>
      <c r="CH375" s="182"/>
      <c r="CI375" s="182"/>
      <c r="CJ375" s="182"/>
      <c r="CK375" s="182"/>
      <c r="CL375" s="182"/>
      <c r="CM375" s="182"/>
      <c r="CN375" s="182"/>
      <c r="CO375" s="182"/>
      <c r="CP375" s="182"/>
      <c r="CQ375" s="182"/>
      <c r="CR375" s="182"/>
      <c r="CS375" s="182"/>
      <c r="CT375" s="182"/>
      <c r="CU375" s="182"/>
      <c r="CV375" s="182"/>
      <c r="CW375" s="182"/>
      <c r="CX375" s="182"/>
      <c r="CY375" s="182"/>
      <c r="CZ375" s="182"/>
      <c r="DA375" s="182"/>
      <c r="DB375" s="182"/>
      <c r="DC375" s="182"/>
      <c r="DD375" s="182"/>
      <c r="DE375" s="182"/>
      <c r="DF375" s="182"/>
      <c r="DG375" s="182"/>
      <c r="DH375" s="182"/>
      <c r="DI375" s="182"/>
      <c r="DJ375" s="182"/>
      <c r="DK375" s="182"/>
      <c r="DL375" s="182"/>
      <c r="DM375" s="182"/>
      <c r="DN375" s="182"/>
    </row>
    <row r="376" spans="1:118" s="35" customFormat="1" ht="15" customHeight="1" thickBot="1" x14ac:dyDescent="0.3">
      <c r="A376" s="261"/>
      <c r="B376" s="312"/>
      <c r="C376" s="240"/>
      <c r="D376" s="240"/>
      <c r="E376" s="240"/>
      <c r="F376" s="240"/>
      <c r="G376" s="240"/>
      <c r="H376" s="240"/>
      <c r="I376" s="240"/>
      <c r="J376" s="243"/>
      <c r="K376" s="246"/>
      <c r="L376" s="246"/>
      <c r="M376" s="249"/>
      <c r="N376" s="252"/>
      <c r="O376" s="234"/>
      <c r="P376" s="234"/>
      <c r="Q376" s="234"/>
      <c r="R376" s="237"/>
      <c r="S376" s="237"/>
      <c r="T376" s="220"/>
      <c r="U376" s="220"/>
      <c r="V376" s="220"/>
      <c r="W376" s="220"/>
      <c r="X376" s="125" t="s">
        <v>546</v>
      </c>
      <c r="Y376" s="126" t="s">
        <v>547</v>
      </c>
      <c r="Z376" s="225"/>
      <c r="AA376" s="34">
        <v>10.367713824599999</v>
      </c>
      <c r="AB376" s="34">
        <v>45</v>
      </c>
      <c r="AC376" s="34"/>
      <c r="AD376" s="34"/>
      <c r="AE376" s="34"/>
      <c r="AF376" s="34"/>
      <c r="AG376" s="34"/>
      <c r="AH376" s="34"/>
      <c r="AI376" s="34"/>
      <c r="AJ376" s="34"/>
      <c r="AK376" s="34"/>
      <c r="AL376" s="34"/>
      <c r="AM376" s="34"/>
      <c r="AN376" s="34"/>
      <c r="AO376" s="34">
        <v>0.8</v>
      </c>
      <c r="AP376" s="34">
        <v>8.89</v>
      </c>
      <c r="AQ376" s="228"/>
      <c r="AR376" s="183"/>
      <c r="AS376" s="183"/>
      <c r="AT376" s="183"/>
      <c r="AU376" s="183"/>
      <c r="AV376" s="183"/>
      <c r="AW376" s="183"/>
      <c r="AX376" s="183"/>
      <c r="AY376" s="183"/>
      <c r="AZ376" s="183"/>
      <c r="BA376" s="183"/>
      <c r="BB376" s="183"/>
      <c r="BC376" s="183"/>
      <c r="BD376" s="183"/>
      <c r="BE376" s="183"/>
      <c r="BF376" s="183"/>
      <c r="BG376" s="183"/>
      <c r="BH376" s="183"/>
      <c r="BI376" s="183"/>
      <c r="BJ376" s="183"/>
      <c r="BK376" s="183"/>
      <c r="BL376" s="183"/>
      <c r="BM376" s="183"/>
      <c r="BN376" s="183"/>
      <c r="BO376" s="183"/>
      <c r="BP376" s="183"/>
      <c r="BQ376" s="183"/>
      <c r="BR376" s="183"/>
      <c r="BS376" s="183"/>
      <c r="BT376" s="183"/>
      <c r="BU376" s="183"/>
      <c r="BV376" s="183"/>
      <c r="BW376" s="183"/>
      <c r="BX376" s="183"/>
      <c r="BY376" s="183"/>
      <c r="BZ376" s="183"/>
      <c r="CA376" s="183"/>
      <c r="CB376" s="183"/>
      <c r="CC376" s="183"/>
      <c r="CD376" s="183"/>
      <c r="CE376" s="183"/>
      <c r="CF376" s="183"/>
      <c r="CG376" s="183"/>
      <c r="CH376" s="183"/>
      <c r="CI376" s="183"/>
      <c r="CJ376" s="183"/>
      <c r="CK376" s="183"/>
      <c r="CL376" s="183"/>
      <c r="CM376" s="183"/>
      <c r="CN376" s="183"/>
      <c r="CO376" s="183"/>
      <c r="CP376" s="183"/>
      <c r="CQ376" s="183"/>
      <c r="CR376" s="183"/>
      <c r="CS376" s="183"/>
      <c r="CT376" s="183"/>
      <c r="CU376" s="183"/>
      <c r="CV376" s="183"/>
      <c r="CW376" s="183"/>
      <c r="CX376" s="183"/>
      <c r="CY376" s="183"/>
      <c r="CZ376" s="183"/>
      <c r="DA376" s="183"/>
      <c r="DB376" s="183"/>
      <c r="DC376" s="183"/>
      <c r="DD376" s="183"/>
      <c r="DE376" s="183"/>
      <c r="DF376" s="183"/>
      <c r="DG376" s="183"/>
      <c r="DH376" s="183"/>
      <c r="DI376" s="183"/>
      <c r="DJ376" s="183"/>
      <c r="DK376" s="183"/>
      <c r="DL376" s="183"/>
      <c r="DM376" s="183"/>
      <c r="DN376" s="183"/>
    </row>
    <row r="377" spans="1:118" s="20" customFormat="1" ht="30" customHeight="1" x14ac:dyDescent="0.25">
      <c r="A377" s="259">
        <v>103</v>
      </c>
      <c r="B377" s="262" t="s">
        <v>481</v>
      </c>
      <c r="C377" s="265"/>
      <c r="D377" s="238" t="s">
        <v>482</v>
      </c>
      <c r="E377" s="265"/>
      <c r="F377" s="238" t="s">
        <v>548</v>
      </c>
      <c r="G377" s="238" t="s">
        <v>45</v>
      </c>
      <c r="H377" s="265"/>
      <c r="I377" s="238" t="s">
        <v>46</v>
      </c>
      <c r="J377" s="241"/>
      <c r="K377" s="244">
        <v>144.38260080360001</v>
      </c>
      <c r="L377" s="244">
        <v>111.615982</v>
      </c>
      <c r="M377" s="247">
        <v>144.88</v>
      </c>
      <c r="N377" s="250" t="s">
        <v>484</v>
      </c>
      <c r="O377" s="232">
        <v>1.52</v>
      </c>
      <c r="P377" s="232"/>
      <c r="Q377" s="232"/>
      <c r="R377" s="235">
        <v>4.1100000000000003</v>
      </c>
      <c r="S377" s="235">
        <f>R377/O377</f>
        <v>2.7039473684210527</v>
      </c>
      <c r="T377" s="218">
        <v>24407442.928885799</v>
      </c>
      <c r="U377" s="218">
        <f>V377*10^-12</f>
        <v>0.26479499174377896</v>
      </c>
      <c r="V377" s="218">
        <v>264794991743.77899</v>
      </c>
      <c r="W377" s="218">
        <f>T377*U377</f>
        <v>6462968.6488410709</v>
      </c>
      <c r="X377" s="122" t="s">
        <v>549</v>
      </c>
      <c r="Y377" s="123" t="s">
        <v>550</v>
      </c>
      <c r="Z377" s="223"/>
      <c r="AA377" s="19">
        <v>20.264282856000001</v>
      </c>
      <c r="AB377" s="19"/>
      <c r="AC377" s="19"/>
      <c r="AD377" s="19">
        <v>71.820388333333497</v>
      </c>
      <c r="AE377" s="19"/>
      <c r="AF377" s="19"/>
      <c r="AG377" s="19"/>
      <c r="AH377" s="19"/>
      <c r="AI377" s="19"/>
      <c r="AJ377" s="19"/>
      <c r="AK377" s="19"/>
      <c r="AL377" s="19" t="s">
        <v>50</v>
      </c>
      <c r="AM377" s="19"/>
      <c r="AN377" s="19"/>
      <c r="AO377" s="19">
        <v>0.6</v>
      </c>
      <c r="AP377" s="19">
        <v>0.6</v>
      </c>
      <c r="AQ377" s="226"/>
      <c r="AR377" s="184"/>
      <c r="AS377" s="184"/>
      <c r="AT377" s="184"/>
      <c r="AU377" s="184"/>
      <c r="AV377" s="184"/>
      <c r="AW377" s="184"/>
      <c r="AX377" s="184"/>
      <c r="AY377" s="184"/>
      <c r="AZ377" s="184"/>
      <c r="BA377" s="184"/>
      <c r="BB377" s="184"/>
      <c r="BC377" s="184"/>
      <c r="BD377" s="184"/>
      <c r="BE377" s="184"/>
      <c r="BF377" s="184"/>
      <c r="BG377" s="184"/>
      <c r="BH377" s="184"/>
      <c r="BI377" s="184"/>
      <c r="BJ377" s="184"/>
      <c r="BK377" s="184"/>
      <c r="BL377" s="184"/>
      <c r="BM377" s="184"/>
      <c r="BN377" s="184"/>
      <c r="BO377" s="184"/>
      <c r="BP377" s="184"/>
      <c r="BQ377" s="184"/>
      <c r="BR377" s="184"/>
      <c r="BS377" s="184"/>
      <c r="BT377" s="184"/>
      <c r="BU377" s="184"/>
      <c r="BV377" s="184"/>
      <c r="BW377" s="184"/>
      <c r="BX377" s="184"/>
      <c r="BY377" s="184"/>
      <c r="BZ377" s="184"/>
      <c r="CA377" s="184"/>
      <c r="CB377" s="184"/>
      <c r="CC377" s="184"/>
      <c r="CD377" s="184"/>
      <c r="CE377" s="184"/>
      <c r="CF377" s="184"/>
      <c r="CG377" s="184"/>
      <c r="CH377" s="184"/>
      <c r="CI377" s="184"/>
      <c r="CJ377" s="184"/>
      <c r="CK377" s="184"/>
      <c r="CL377" s="184"/>
      <c r="CM377" s="184"/>
      <c r="CN377" s="184"/>
      <c r="CO377" s="184"/>
      <c r="CP377" s="184"/>
      <c r="CQ377" s="184"/>
      <c r="CR377" s="184"/>
      <c r="CS377" s="184"/>
      <c r="CT377" s="184"/>
      <c r="CU377" s="184"/>
      <c r="CV377" s="184"/>
      <c r="CW377" s="184"/>
      <c r="CX377" s="184"/>
      <c r="CY377" s="184"/>
      <c r="CZ377" s="184"/>
      <c r="DA377" s="184"/>
      <c r="DB377" s="184"/>
      <c r="DC377" s="184"/>
      <c r="DD377" s="184"/>
      <c r="DE377" s="184"/>
      <c r="DF377" s="184"/>
      <c r="DG377" s="184"/>
      <c r="DH377" s="184"/>
      <c r="DI377" s="184"/>
      <c r="DJ377" s="184"/>
      <c r="DK377" s="184"/>
      <c r="DL377" s="184"/>
      <c r="DM377" s="184"/>
      <c r="DN377" s="184"/>
    </row>
    <row r="378" spans="1:118" ht="30" customHeight="1" x14ac:dyDescent="0.25">
      <c r="A378" s="260"/>
      <c r="B378" s="263"/>
      <c r="C378" s="239"/>
      <c r="D378" s="239"/>
      <c r="E378" s="239"/>
      <c r="F378" s="239"/>
      <c r="G378" s="239"/>
      <c r="H378" s="239"/>
      <c r="I378" s="239"/>
      <c r="J378" s="242"/>
      <c r="K378" s="245"/>
      <c r="L378" s="245"/>
      <c r="M378" s="248"/>
      <c r="N378" s="251"/>
      <c r="O378" s="233"/>
      <c r="P378" s="233"/>
      <c r="Q378" s="233"/>
      <c r="R378" s="236"/>
      <c r="S378" s="236"/>
      <c r="T378" s="219"/>
      <c r="U378" s="219"/>
      <c r="V378" s="219"/>
      <c r="W378" s="219"/>
      <c r="X378" s="101" t="s">
        <v>551</v>
      </c>
      <c r="Y378" s="102" t="s">
        <v>552</v>
      </c>
      <c r="Z378" s="224"/>
      <c r="AA378" s="24">
        <v>21.520982568000001</v>
      </c>
      <c r="AD378" s="24">
        <v>95.760517777777991</v>
      </c>
      <c r="AE378" s="24"/>
      <c r="AF378" s="24"/>
      <c r="AG378" s="24"/>
      <c r="AH378" s="24"/>
      <c r="AI378" s="24"/>
      <c r="AJ378" s="24"/>
      <c r="AL378" s="24"/>
      <c r="AM378" s="24"/>
      <c r="AO378" s="24">
        <v>0.45</v>
      </c>
      <c r="AP378" s="24">
        <v>1.47</v>
      </c>
      <c r="AQ378" s="227"/>
      <c r="AR378" s="182"/>
      <c r="AS378" s="182"/>
      <c r="AT378" s="182"/>
      <c r="AU378" s="182"/>
      <c r="AV378" s="182"/>
      <c r="AW378" s="182"/>
      <c r="AX378" s="182"/>
      <c r="AY378" s="182"/>
      <c r="AZ378" s="182"/>
      <c r="BA378" s="182"/>
      <c r="BB378" s="182"/>
      <c r="BC378" s="182"/>
      <c r="BD378" s="182"/>
      <c r="BE378" s="182"/>
      <c r="BF378" s="182"/>
      <c r="BG378" s="182"/>
      <c r="BH378" s="182"/>
      <c r="BI378" s="182"/>
      <c r="BJ378" s="182"/>
      <c r="BK378" s="182"/>
      <c r="BL378" s="182"/>
      <c r="BM378" s="182"/>
      <c r="BN378" s="182"/>
      <c r="BO378" s="182"/>
      <c r="BP378" s="182"/>
      <c r="BQ378" s="182"/>
      <c r="BR378" s="182"/>
      <c r="BS378" s="182"/>
      <c r="BT378" s="182"/>
      <c r="BU378" s="182"/>
      <c r="BV378" s="182"/>
      <c r="BW378" s="182"/>
      <c r="BX378" s="182"/>
      <c r="BY378" s="182"/>
      <c r="BZ378" s="182"/>
      <c r="CA378" s="182"/>
      <c r="CB378" s="182"/>
      <c r="CC378" s="182"/>
      <c r="CD378" s="182"/>
      <c r="CE378" s="182"/>
      <c r="CF378" s="182"/>
      <c r="CG378" s="182"/>
      <c r="CH378" s="182"/>
      <c r="CI378" s="182"/>
      <c r="CJ378" s="182"/>
      <c r="CK378" s="182"/>
      <c r="CL378" s="182"/>
      <c r="CM378" s="182"/>
      <c r="CN378" s="182"/>
      <c r="CO378" s="182"/>
      <c r="CP378" s="182"/>
      <c r="CQ378" s="182"/>
      <c r="CR378" s="182"/>
      <c r="CS378" s="182"/>
      <c r="CT378" s="182"/>
      <c r="CU378" s="182"/>
      <c r="CV378" s="182"/>
      <c r="CW378" s="182"/>
      <c r="CX378" s="182"/>
      <c r="CY378" s="182"/>
      <c r="CZ378" s="182"/>
      <c r="DA378" s="182"/>
      <c r="DB378" s="182"/>
      <c r="DC378" s="182"/>
      <c r="DD378" s="182"/>
      <c r="DE378" s="182"/>
      <c r="DF378" s="182"/>
      <c r="DG378" s="182"/>
      <c r="DH378" s="182"/>
      <c r="DI378" s="182"/>
      <c r="DJ378" s="182"/>
      <c r="DK378" s="182"/>
      <c r="DL378" s="182"/>
      <c r="DM378" s="182"/>
      <c r="DN378" s="182"/>
    </row>
    <row r="379" spans="1:118" ht="30" customHeight="1" x14ac:dyDescent="0.25">
      <c r="A379" s="260"/>
      <c r="B379" s="263"/>
      <c r="C379" s="239"/>
      <c r="D379" s="239"/>
      <c r="E379" s="239"/>
      <c r="F379" s="239"/>
      <c r="G379" s="239"/>
      <c r="H379" s="239"/>
      <c r="I379" s="239"/>
      <c r="J379" s="242"/>
      <c r="K379" s="245"/>
      <c r="L379" s="245"/>
      <c r="M379" s="248"/>
      <c r="N379" s="251"/>
      <c r="O379" s="233"/>
      <c r="P379" s="233"/>
      <c r="Q379" s="233"/>
      <c r="R379" s="236"/>
      <c r="S379" s="236"/>
      <c r="T379" s="219"/>
      <c r="U379" s="219"/>
      <c r="V379" s="219"/>
      <c r="W379" s="219"/>
      <c r="X379" s="101" t="s">
        <v>553</v>
      </c>
      <c r="Y379" s="102" t="s">
        <v>554</v>
      </c>
      <c r="Z379" s="224"/>
      <c r="AA379" s="24">
        <v>21.520982568000001</v>
      </c>
      <c r="AD379" s="24">
        <v>179.55097083333374</v>
      </c>
      <c r="AE379" s="24"/>
      <c r="AF379" s="24"/>
      <c r="AG379" s="24"/>
      <c r="AH379" s="24"/>
      <c r="AI379" s="24"/>
      <c r="AJ379" s="24"/>
      <c r="AL379" s="24"/>
      <c r="AM379" s="24"/>
      <c r="AO379" s="24">
        <v>0.4</v>
      </c>
      <c r="AP379" s="24">
        <v>1.47</v>
      </c>
      <c r="AQ379" s="227"/>
      <c r="AR379" s="182"/>
      <c r="AS379" s="182"/>
      <c r="AT379" s="182"/>
      <c r="AU379" s="182"/>
      <c r="AV379" s="182"/>
      <c r="AW379" s="182"/>
      <c r="AX379" s="182"/>
      <c r="AY379" s="182"/>
      <c r="AZ379" s="182"/>
      <c r="BA379" s="182"/>
      <c r="BB379" s="182"/>
      <c r="BC379" s="182"/>
      <c r="BD379" s="182"/>
      <c r="BE379" s="182"/>
      <c r="BF379" s="182"/>
      <c r="BG379" s="182"/>
      <c r="BH379" s="182"/>
      <c r="BI379" s="182"/>
      <c r="BJ379" s="182"/>
      <c r="BK379" s="182"/>
      <c r="BL379" s="182"/>
      <c r="BM379" s="182"/>
      <c r="BN379" s="182"/>
      <c r="BO379" s="182"/>
      <c r="BP379" s="182"/>
      <c r="BQ379" s="182"/>
      <c r="BR379" s="182"/>
      <c r="BS379" s="182"/>
      <c r="BT379" s="182"/>
      <c r="BU379" s="182"/>
      <c r="BV379" s="182"/>
      <c r="BW379" s="182"/>
      <c r="BX379" s="182"/>
      <c r="BY379" s="182"/>
      <c r="BZ379" s="182"/>
      <c r="CA379" s="182"/>
      <c r="CB379" s="182"/>
      <c r="CC379" s="182"/>
      <c r="CD379" s="182"/>
      <c r="CE379" s="182"/>
      <c r="CF379" s="182"/>
      <c r="CG379" s="182"/>
      <c r="CH379" s="182"/>
      <c r="CI379" s="182"/>
      <c r="CJ379" s="182"/>
      <c r="CK379" s="182"/>
      <c r="CL379" s="182"/>
      <c r="CM379" s="182"/>
      <c r="CN379" s="182"/>
      <c r="CO379" s="182"/>
      <c r="CP379" s="182"/>
      <c r="CQ379" s="182"/>
      <c r="CR379" s="182"/>
      <c r="CS379" s="182"/>
      <c r="CT379" s="182"/>
      <c r="CU379" s="182"/>
      <c r="CV379" s="182"/>
      <c r="CW379" s="182"/>
      <c r="CX379" s="182"/>
      <c r="CY379" s="182"/>
      <c r="CZ379" s="182"/>
      <c r="DA379" s="182"/>
      <c r="DB379" s="182"/>
      <c r="DC379" s="182"/>
      <c r="DD379" s="182"/>
      <c r="DE379" s="182"/>
      <c r="DF379" s="182"/>
      <c r="DG379" s="182"/>
      <c r="DH379" s="182"/>
      <c r="DI379" s="182"/>
      <c r="DJ379" s="182"/>
      <c r="DK379" s="182"/>
      <c r="DL379" s="182"/>
      <c r="DM379" s="182"/>
      <c r="DN379" s="182"/>
    </row>
    <row r="380" spans="1:118" s="35" customFormat="1" ht="30" customHeight="1" thickBot="1" x14ac:dyDescent="0.3">
      <c r="A380" s="261"/>
      <c r="B380" s="264"/>
      <c r="C380" s="240"/>
      <c r="D380" s="240"/>
      <c r="E380" s="240"/>
      <c r="F380" s="240"/>
      <c r="G380" s="240"/>
      <c r="H380" s="240"/>
      <c r="I380" s="240"/>
      <c r="J380" s="243"/>
      <c r="K380" s="246"/>
      <c r="L380" s="246"/>
      <c r="M380" s="249"/>
      <c r="N380" s="252"/>
      <c r="O380" s="234"/>
      <c r="P380" s="234"/>
      <c r="Q380" s="234"/>
      <c r="R380" s="237"/>
      <c r="S380" s="237"/>
      <c r="T380" s="220"/>
      <c r="U380" s="220"/>
      <c r="V380" s="220"/>
      <c r="W380" s="220"/>
      <c r="X380" s="198" t="s">
        <v>555</v>
      </c>
      <c r="Y380" s="126" t="s">
        <v>556</v>
      </c>
      <c r="Z380" s="225"/>
      <c r="AA380" s="34">
        <v>21.520982568000001</v>
      </c>
      <c r="AB380" s="34"/>
      <c r="AC380" s="34"/>
      <c r="AD380" s="34">
        <v>430.92233000000101</v>
      </c>
      <c r="AE380" s="34"/>
      <c r="AF380" s="34"/>
      <c r="AG380" s="34"/>
      <c r="AH380" s="34"/>
      <c r="AI380" s="34"/>
      <c r="AJ380" s="34"/>
      <c r="AK380" s="34"/>
      <c r="AL380" s="34"/>
      <c r="AM380" s="34"/>
      <c r="AN380" s="34"/>
      <c r="AO380" s="34">
        <v>0.4</v>
      </c>
      <c r="AP380" s="34">
        <v>8.5299999999999994</v>
      </c>
      <c r="AQ380" s="228"/>
      <c r="AR380" s="183"/>
      <c r="AS380" s="183"/>
      <c r="AT380" s="183"/>
      <c r="AU380" s="183"/>
      <c r="AV380" s="183"/>
      <c r="AW380" s="183"/>
      <c r="AX380" s="183"/>
      <c r="AY380" s="183"/>
      <c r="AZ380" s="183"/>
      <c r="BA380" s="183"/>
      <c r="BB380" s="183"/>
      <c r="BC380" s="183"/>
      <c r="BD380" s="183"/>
      <c r="BE380" s="183"/>
      <c r="BF380" s="183"/>
      <c r="BG380" s="183"/>
      <c r="BH380" s="183"/>
      <c r="BI380" s="183"/>
      <c r="BJ380" s="183"/>
      <c r="BK380" s="183"/>
      <c r="BL380" s="183"/>
      <c r="BM380" s="183"/>
      <c r="BN380" s="183"/>
      <c r="BO380" s="183"/>
      <c r="BP380" s="183"/>
      <c r="BQ380" s="183"/>
      <c r="BR380" s="183"/>
      <c r="BS380" s="183"/>
      <c r="BT380" s="183"/>
      <c r="BU380" s="183"/>
      <c r="BV380" s="183"/>
      <c r="BW380" s="183"/>
      <c r="BX380" s="183"/>
      <c r="BY380" s="183"/>
      <c r="BZ380" s="183"/>
      <c r="CA380" s="183"/>
      <c r="CB380" s="183"/>
      <c r="CC380" s="183"/>
      <c r="CD380" s="183"/>
      <c r="CE380" s="183"/>
      <c r="CF380" s="183"/>
      <c r="CG380" s="183"/>
      <c r="CH380" s="183"/>
      <c r="CI380" s="183"/>
      <c r="CJ380" s="183"/>
      <c r="CK380" s="183"/>
      <c r="CL380" s="183"/>
      <c r="CM380" s="183"/>
      <c r="CN380" s="183"/>
      <c r="CO380" s="183"/>
      <c r="CP380" s="183"/>
      <c r="CQ380" s="183"/>
      <c r="CR380" s="183"/>
      <c r="CS380" s="183"/>
      <c r="CT380" s="183"/>
      <c r="CU380" s="183"/>
      <c r="CV380" s="183"/>
      <c r="CW380" s="183"/>
      <c r="CX380" s="183"/>
      <c r="CY380" s="183"/>
      <c r="CZ380" s="183"/>
      <c r="DA380" s="183"/>
      <c r="DB380" s="183"/>
      <c r="DC380" s="183"/>
      <c r="DD380" s="183"/>
      <c r="DE380" s="183"/>
      <c r="DF380" s="183"/>
      <c r="DG380" s="183"/>
      <c r="DH380" s="183"/>
      <c r="DI380" s="183"/>
      <c r="DJ380" s="183"/>
      <c r="DK380" s="183"/>
      <c r="DL380" s="183"/>
      <c r="DM380" s="183"/>
      <c r="DN380" s="183"/>
    </row>
    <row r="381" spans="1:118" s="20" customFormat="1" ht="15" customHeight="1" x14ac:dyDescent="0.25">
      <c r="A381" s="259">
        <v>104</v>
      </c>
      <c r="B381" s="310" t="s">
        <v>481</v>
      </c>
      <c r="C381" s="265"/>
      <c r="D381" s="238" t="s">
        <v>482</v>
      </c>
      <c r="E381" s="265"/>
      <c r="F381" s="238" t="s">
        <v>557</v>
      </c>
      <c r="G381" s="238" t="s">
        <v>45</v>
      </c>
      <c r="H381" s="265"/>
      <c r="I381" s="238" t="s">
        <v>64</v>
      </c>
      <c r="J381" s="241"/>
      <c r="K381" s="244">
        <v>212.0850895833</v>
      </c>
      <c r="L381" s="244">
        <v>51.203352000000002</v>
      </c>
      <c r="M381" s="247">
        <v>246.76</v>
      </c>
      <c r="N381" s="250" t="s">
        <v>484</v>
      </c>
      <c r="O381" s="308">
        <v>1.68</v>
      </c>
      <c r="P381" s="232"/>
      <c r="Q381" s="232"/>
      <c r="R381" s="309">
        <v>3.35</v>
      </c>
      <c r="S381" s="235">
        <f>4.93/1.6</f>
        <v>3.0812499999999998</v>
      </c>
      <c r="T381" s="218">
        <v>21511644.6152891</v>
      </c>
      <c r="U381" s="218"/>
      <c r="V381" s="307">
        <v>387686347412.06598</v>
      </c>
      <c r="W381" s="218"/>
      <c r="X381" s="122" t="s">
        <v>558</v>
      </c>
      <c r="Y381" s="123" t="s">
        <v>559</v>
      </c>
      <c r="Z381" s="223">
        <v>7.5</v>
      </c>
      <c r="AA381" s="19">
        <v>17.279523040999997</v>
      </c>
      <c r="AB381" s="19">
        <v>32</v>
      </c>
      <c r="AC381" s="19"/>
      <c r="AD381" s="19"/>
      <c r="AE381" s="19"/>
      <c r="AF381" s="19"/>
      <c r="AG381" s="19"/>
      <c r="AH381" s="19"/>
      <c r="AI381" s="19"/>
      <c r="AJ381" s="19"/>
      <c r="AK381" s="19"/>
      <c r="AL381" s="19" t="s">
        <v>50</v>
      </c>
      <c r="AM381" s="19"/>
      <c r="AN381" s="19"/>
      <c r="AO381" s="19">
        <v>1</v>
      </c>
      <c r="AP381" s="19">
        <v>0.65</v>
      </c>
      <c r="AQ381" s="226"/>
      <c r="AR381" s="184"/>
      <c r="AS381" s="184"/>
      <c r="AT381" s="184"/>
      <c r="AU381" s="184"/>
      <c r="AV381" s="184"/>
      <c r="AW381" s="184"/>
      <c r="AX381" s="184"/>
      <c r="AY381" s="184"/>
      <c r="AZ381" s="184"/>
      <c r="BA381" s="184"/>
      <c r="BB381" s="184"/>
      <c r="BC381" s="184"/>
      <c r="BD381" s="184"/>
      <c r="BE381" s="184"/>
      <c r="BF381" s="184"/>
      <c r="BG381" s="184"/>
      <c r="BH381" s="184"/>
      <c r="BI381" s="184"/>
      <c r="BJ381" s="184"/>
      <c r="BK381" s="184"/>
      <c r="BL381" s="184"/>
      <c r="BM381" s="184"/>
      <c r="BN381" s="184"/>
      <c r="BO381" s="184"/>
      <c r="BP381" s="184"/>
      <c r="BQ381" s="184"/>
      <c r="BR381" s="184"/>
      <c r="BS381" s="184"/>
      <c r="BT381" s="184"/>
      <c r="BU381" s="184"/>
      <c r="BV381" s="184"/>
      <c r="BW381" s="184"/>
      <c r="BX381" s="184"/>
      <c r="BY381" s="184"/>
      <c r="BZ381" s="184"/>
      <c r="CA381" s="184"/>
      <c r="CB381" s="184"/>
      <c r="CC381" s="184"/>
      <c r="CD381" s="184"/>
      <c r="CE381" s="184"/>
      <c r="CF381" s="184"/>
      <c r="CG381" s="184"/>
      <c r="CH381" s="184"/>
      <c r="CI381" s="184"/>
      <c r="CJ381" s="184"/>
      <c r="CK381" s="184"/>
      <c r="CL381" s="184"/>
      <c r="CM381" s="184"/>
      <c r="CN381" s="184"/>
      <c r="CO381" s="184"/>
      <c r="CP381" s="184"/>
      <c r="CQ381" s="184"/>
      <c r="CR381" s="184"/>
      <c r="CS381" s="184"/>
      <c r="CT381" s="184"/>
      <c r="CU381" s="184"/>
      <c r="CV381" s="184"/>
      <c r="CW381" s="184"/>
      <c r="CX381" s="184"/>
      <c r="CY381" s="184"/>
      <c r="CZ381" s="184"/>
      <c r="DA381" s="184"/>
      <c r="DB381" s="184"/>
      <c r="DC381" s="184"/>
      <c r="DD381" s="184"/>
      <c r="DE381" s="184"/>
      <c r="DF381" s="184"/>
      <c r="DG381" s="184"/>
      <c r="DH381" s="184"/>
      <c r="DI381" s="184"/>
      <c r="DJ381" s="184"/>
      <c r="DK381" s="184"/>
      <c r="DL381" s="184"/>
      <c r="DM381" s="184"/>
      <c r="DN381" s="184"/>
    </row>
    <row r="382" spans="1:118" ht="15" customHeight="1" x14ac:dyDescent="0.25">
      <c r="A382" s="260"/>
      <c r="B382" s="311"/>
      <c r="C382" s="239"/>
      <c r="D382" s="239"/>
      <c r="E382" s="239"/>
      <c r="F382" s="239"/>
      <c r="G382" s="239"/>
      <c r="H382" s="239"/>
      <c r="I382" s="239"/>
      <c r="J382" s="242"/>
      <c r="K382" s="245"/>
      <c r="L382" s="245"/>
      <c r="M382" s="248"/>
      <c r="N382" s="251"/>
      <c r="O382" s="301"/>
      <c r="P382" s="233"/>
      <c r="Q382" s="233"/>
      <c r="R382" s="303"/>
      <c r="S382" s="236"/>
      <c r="T382" s="219"/>
      <c r="U382" s="219"/>
      <c r="V382" s="305"/>
      <c r="W382" s="219"/>
      <c r="X382" s="101" t="s">
        <v>538</v>
      </c>
      <c r="Y382" s="102" t="s">
        <v>509</v>
      </c>
      <c r="Z382" s="224"/>
      <c r="AA382" s="24">
        <v>17.279523040999997</v>
      </c>
      <c r="AB382" s="24">
        <v>32</v>
      </c>
      <c r="AD382" s="24"/>
      <c r="AE382" s="24"/>
      <c r="AF382" s="24"/>
      <c r="AG382" s="24"/>
      <c r="AH382" s="24"/>
      <c r="AI382" s="24"/>
      <c r="AJ382" s="24"/>
      <c r="AL382" s="24"/>
      <c r="AM382" s="24"/>
      <c r="AO382" s="24">
        <v>1</v>
      </c>
      <c r="AP382" s="24">
        <v>0.65</v>
      </c>
      <c r="AQ382" s="227"/>
      <c r="AR382" s="182"/>
      <c r="AS382" s="182"/>
      <c r="AT382" s="182"/>
      <c r="AU382" s="182"/>
      <c r="AV382" s="182"/>
      <c r="AW382" s="182"/>
      <c r="AX382" s="182"/>
      <c r="AY382" s="182"/>
      <c r="AZ382" s="182"/>
      <c r="BA382" s="182"/>
      <c r="BB382" s="182"/>
      <c r="BC382" s="182"/>
      <c r="BD382" s="182"/>
      <c r="BE382" s="182"/>
      <c r="BF382" s="182"/>
      <c r="BG382" s="182"/>
      <c r="BH382" s="182"/>
      <c r="BI382" s="182"/>
      <c r="BJ382" s="182"/>
      <c r="BK382" s="182"/>
      <c r="BL382" s="182"/>
      <c r="BM382" s="182"/>
      <c r="BN382" s="182"/>
      <c r="BO382" s="182"/>
      <c r="BP382" s="182"/>
      <c r="BQ382" s="182"/>
      <c r="BR382" s="182"/>
      <c r="BS382" s="182"/>
      <c r="BT382" s="182"/>
      <c r="BU382" s="182"/>
      <c r="BV382" s="182"/>
      <c r="BW382" s="182"/>
      <c r="BX382" s="182"/>
      <c r="BY382" s="182"/>
      <c r="BZ382" s="182"/>
      <c r="CA382" s="182"/>
      <c r="CB382" s="182"/>
      <c r="CC382" s="182"/>
      <c r="CD382" s="182"/>
      <c r="CE382" s="182"/>
      <c r="CF382" s="182"/>
      <c r="CG382" s="182"/>
      <c r="CH382" s="182"/>
      <c r="CI382" s="182"/>
      <c r="CJ382" s="182"/>
      <c r="CK382" s="182"/>
      <c r="CL382" s="182"/>
      <c r="CM382" s="182"/>
      <c r="CN382" s="182"/>
      <c r="CO382" s="182"/>
      <c r="CP382" s="182"/>
      <c r="CQ382" s="182"/>
      <c r="CR382" s="182"/>
      <c r="CS382" s="182"/>
      <c r="CT382" s="182"/>
      <c r="CU382" s="182"/>
      <c r="CV382" s="182"/>
      <c r="CW382" s="182"/>
      <c r="CX382" s="182"/>
      <c r="CY382" s="182"/>
      <c r="CZ382" s="182"/>
      <c r="DA382" s="182"/>
      <c r="DB382" s="182"/>
      <c r="DC382" s="182"/>
      <c r="DD382" s="182"/>
      <c r="DE382" s="182"/>
      <c r="DF382" s="182"/>
      <c r="DG382" s="182"/>
      <c r="DH382" s="182"/>
      <c r="DI382" s="182"/>
      <c r="DJ382" s="182"/>
      <c r="DK382" s="182"/>
      <c r="DL382" s="182"/>
      <c r="DM382" s="182"/>
      <c r="DN382" s="182"/>
    </row>
    <row r="383" spans="1:118" ht="15" customHeight="1" x14ac:dyDescent="0.25">
      <c r="A383" s="260"/>
      <c r="B383" s="311"/>
      <c r="C383" s="239"/>
      <c r="D383" s="239"/>
      <c r="E383" s="239"/>
      <c r="F383" s="239"/>
      <c r="G383" s="239"/>
      <c r="H383" s="239"/>
      <c r="I383" s="239"/>
      <c r="J383" s="242"/>
      <c r="K383" s="245"/>
      <c r="L383" s="245"/>
      <c r="M383" s="248"/>
      <c r="N383" s="251"/>
      <c r="O383" s="301"/>
      <c r="P383" s="233"/>
      <c r="Q383" s="233"/>
      <c r="R383" s="303"/>
      <c r="S383" s="236"/>
      <c r="T383" s="219"/>
      <c r="U383" s="219"/>
      <c r="V383" s="305"/>
      <c r="W383" s="219"/>
      <c r="X383" s="101" t="s">
        <v>540</v>
      </c>
      <c r="Y383" s="102" t="s">
        <v>560</v>
      </c>
      <c r="Z383" s="224"/>
      <c r="AA383" s="24">
        <v>17.279523040999997</v>
      </c>
      <c r="AB383" s="24">
        <v>38</v>
      </c>
      <c r="AD383" s="24"/>
      <c r="AE383" s="24"/>
      <c r="AF383" s="24"/>
      <c r="AG383" s="24"/>
      <c r="AH383" s="24"/>
      <c r="AI383" s="24"/>
      <c r="AJ383" s="24"/>
      <c r="AL383" s="24"/>
      <c r="AM383" s="24"/>
      <c r="AO383" s="24">
        <v>0.94</v>
      </c>
      <c r="AP383" s="24">
        <v>1.08</v>
      </c>
      <c r="AQ383" s="227"/>
      <c r="AR383" s="182"/>
      <c r="AS383" s="182"/>
      <c r="AT383" s="182"/>
      <c r="AU383" s="182"/>
      <c r="AV383" s="182"/>
      <c r="AW383" s="182"/>
      <c r="AX383" s="182"/>
      <c r="AY383" s="182"/>
      <c r="AZ383" s="182"/>
      <c r="BA383" s="182"/>
      <c r="BB383" s="182"/>
      <c r="BC383" s="182"/>
      <c r="BD383" s="182"/>
      <c r="BE383" s="182"/>
      <c r="BF383" s="182"/>
      <c r="BG383" s="182"/>
      <c r="BH383" s="182"/>
      <c r="BI383" s="182"/>
      <c r="BJ383" s="182"/>
      <c r="BK383" s="182"/>
      <c r="BL383" s="182"/>
      <c r="BM383" s="182"/>
      <c r="BN383" s="182"/>
      <c r="BO383" s="182"/>
      <c r="BP383" s="182"/>
      <c r="BQ383" s="182"/>
      <c r="BR383" s="182"/>
      <c r="BS383" s="182"/>
      <c r="BT383" s="182"/>
      <c r="BU383" s="182"/>
      <c r="BV383" s="182"/>
      <c r="BW383" s="182"/>
      <c r="BX383" s="182"/>
      <c r="BY383" s="182"/>
      <c r="BZ383" s="182"/>
      <c r="CA383" s="182"/>
      <c r="CB383" s="182"/>
      <c r="CC383" s="182"/>
      <c r="CD383" s="182"/>
      <c r="CE383" s="182"/>
      <c r="CF383" s="182"/>
      <c r="CG383" s="182"/>
      <c r="CH383" s="182"/>
      <c r="CI383" s="182"/>
      <c r="CJ383" s="182"/>
      <c r="CK383" s="182"/>
      <c r="CL383" s="182"/>
      <c r="CM383" s="182"/>
      <c r="CN383" s="182"/>
      <c r="CO383" s="182"/>
      <c r="CP383" s="182"/>
      <c r="CQ383" s="182"/>
      <c r="CR383" s="182"/>
      <c r="CS383" s="182"/>
      <c r="CT383" s="182"/>
      <c r="CU383" s="182"/>
      <c r="CV383" s="182"/>
      <c r="CW383" s="182"/>
      <c r="CX383" s="182"/>
      <c r="CY383" s="182"/>
      <c r="CZ383" s="182"/>
      <c r="DA383" s="182"/>
      <c r="DB383" s="182"/>
      <c r="DC383" s="182"/>
      <c r="DD383" s="182"/>
      <c r="DE383" s="182"/>
      <c r="DF383" s="182"/>
      <c r="DG383" s="182"/>
      <c r="DH383" s="182"/>
      <c r="DI383" s="182"/>
      <c r="DJ383" s="182"/>
      <c r="DK383" s="182"/>
      <c r="DL383" s="182"/>
      <c r="DM383" s="182"/>
      <c r="DN383" s="182"/>
    </row>
    <row r="384" spans="1:118" ht="15" customHeight="1" x14ac:dyDescent="0.25">
      <c r="A384" s="260"/>
      <c r="B384" s="311"/>
      <c r="C384" s="239"/>
      <c r="D384" s="239"/>
      <c r="E384" s="239"/>
      <c r="F384" s="239"/>
      <c r="G384" s="239"/>
      <c r="H384" s="239"/>
      <c r="I384" s="239"/>
      <c r="J384" s="242"/>
      <c r="K384" s="245"/>
      <c r="L384" s="245"/>
      <c r="M384" s="248"/>
      <c r="N384" s="251"/>
      <c r="O384" s="301"/>
      <c r="P384" s="233"/>
      <c r="Q384" s="233"/>
      <c r="R384" s="303"/>
      <c r="S384" s="236"/>
      <c r="T384" s="219"/>
      <c r="U384" s="219"/>
      <c r="V384" s="305"/>
      <c r="W384" s="219"/>
      <c r="X384" s="101" t="s">
        <v>561</v>
      </c>
      <c r="Y384" s="102" t="s">
        <v>560</v>
      </c>
      <c r="Z384" s="224"/>
      <c r="AA384" s="24">
        <v>17.279523040999997</v>
      </c>
      <c r="AB384" s="24">
        <v>36</v>
      </c>
      <c r="AD384" s="24"/>
      <c r="AE384" s="24"/>
      <c r="AF384" s="24"/>
      <c r="AG384" s="24"/>
      <c r="AH384" s="24"/>
      <c r="AI384" s="24"/>
      <c r="AJ384" s="24"/>
      <c r="AL384" s="24"/>
      <c r="AM384" s="24"/>
      <c r="AO384" s="24">
        <v>0.98</v>
      </c>
      <c r="AP384" s="24">
        <v>1.08</v>
      </c>
      <c r="AQ384" s="227"/>
      <c r="AR384" s="182"/>
      <c r="AS384" s="182"/>
      <c r="AT384" s="182"/>
      <c r="AU384" s="182"/>
      <c r="AV384" s="182"/>
      <c r="AW384" s="182"/>
      <c r="AX384" s="182"/>
      <c r="AY384" s="182"/>
      <c r="AZ384" s="182"/>
      <c r="BA384" s="182"/>
      <c r="BB384" s="182"/>
      <c r="BC384" s="182"/>
      <c r="BD384" s="182"/>
      <c r="BE384" s="182"/>
      <c r="BF384" s="182"/>
      <c r="BG384" s="182"/>
      <c r="BH384" s="182"/>
      <c r="BI384" s="182"/>
      <c r="BJ384" s="182"/>
      <c r="BK384" s="182"/>
      <c r="BL384" s="182"/>
      <c r="BM384" s="182"/>
      <c r="BN384" s="182"/>
      <c r="BO384" s="182"/>
      <c r="BP384" s="182"/>
      <c r="BQ384" s="182"/>
      <c r="BR384" s="182"/>
      <c r="BS384" s="182"/>
      <c r="BT384" s="182"/>
      <c r="BU384" s="182"/>
      <c r="BV384" s="182"/>
      <c r="BW384" s="182"/>
      <c r="BX384" s="182"/>
      <c r="BY384" s="182"/>
      <c r="BZ384" s="182"/>
      <c r="CA384" s="182"/>
      <c r="CB384" s="182"/>
      <c r="CC384" s="182"/>
      <c r="CD384" s="182"/>
      <c r="CE384" s="182"/>
      <c r="CF384" s="182"/>
      <c r="CG384" s="182"/>
      <c r="CH384" s="182"/>
      <c r="CI384" s="182"/>
      <c r="CJ384" s="182"/>
      <c r="CK384" s="182"/>
      <c r="CL384" s="182"/>
      <c r="CM384" s="182"/>
      <c r="CN384" s="182"/>
      <c r="CO384" s="182"/>
      <c r="CP384" s="182"/>
      <c r="CQ384" s="182"/>
      <c r="CR384" s="182"/>
      <c r="CS384" s="182"/>
      <c r="CT384" s="182"/>
      <c r="CU384" s="182"/>
      <c r="CV384" s="182"/>
      <c r="CW384" s="182"/>
      <c r="CX384" s="182"/>
      <c r="CY384" s="182"/>
      <c r="CZ384" s="182"/>
      <c r="DA384" s="182"/>
      <c r="DB384" s="182"/>
      <c r="DC384" s="182"/>
      <c r="DD384" s="182"/>
      <c r="DE384" s="182"/>
      <c r="DF384" s="182"/>
      <c r="DG384" s="182"/>
      <c r="DH384" s="182"/>
      <c r="DI384" s="182"/>
      <c r="DJ384" s="182"/>
      <c r="DK384" s="182"/>
      <c r="DL384" s="182"/>
      <c r="DM384" s="182"/>
      <c r="DN384" s="182"/>
    </row>
    <row r="385" spans="1:118" ht="15" customHeight="1" x14ac:dyDescent="0.25">
      <c r="A385" s="260"/>
      <c r="B385" s="311"/>
      <c r="C385" s="239"/>
      <c r="D385" s="239"/>
      <c r="E385" s="239"/>
      <c r="F385" s="239"/>
      <c r="G385" s="239"/>
      <c r="H385" s="239"/>
      <c r="I385" s="239"/>
      <c r="J385" s="242"/>
      <c r="K385" s="245"/>
      <c r="L385" s="245"/>
      <c r="M385" s="248"/>
      <c r="N385" s="251"/>
      <c r="O385" s="301">
        <v>1.52</v>
      </c>
      <c r="P385" s="233"/>
      <c r="Q385" s="233"/>
      <c r="R385" s="303">
        <v>1.58</v>
      </c>
      <c r="S385" s="236"/>
      <c r="T385" s="219"/>
      <c r="U385" s="219"/>
      <c r="V385" s="305">
        <v>264794991743.77899</v>
      </c>
      <c r="W385" s="219"/>
      <c r="X385" s="101" t="s">
        <v>562</v>
      </c>
      <c r="Y385" s="102" t="s">
        <v>560</v>
      </c>
      <c r="Z385" s="224"/>
      <c r="AA385" s="24">
        <v>7.5401555087999999</v>
      </c>
      <c r="AB385" s="24">
        <v>36</v>
      </c>
      <c r="AD385" s="24"/>
      <c r="AE385" s="24"/>
      <c r="AF385" s="24"/>
      <c r="AG385" s="24"/>
      <c r="AH385" s="24"/>
      <c r="AI385" s="24"/>
      <c r="AJ385" s="24"/>
      <c r="AL385" s="24"/>
      <c r="AM385" s="24"/>
      <c r="AO385" s="24">
        <v>0.98</v>
      </c>
      <c r="AP385" s="24">
        <v>1.48</v>
      </c>
      <c r="AQ385" s="227"/>
      <c r="AR385" s="182"/>
      <c r="AS385" s="182"/>
      <c r="AT385" s="182"/>
      <c r="AU385" s="182"/>
      <c r="AV385" s="182"/>
      <c r="AW385" s="182"/>
      <c r="AX385" s="182"/>
      <c r="AY385" s="182"/>
      <c r="AZ385" s="182"/>
      <c r="BA385" s="182"/>
      <c r="BB385" s="182"/>
      <c r="BC385" s="182"/>
      <c r="BD385" s="182"/>
      <c r="BE385" s="182"/>
      <c r="BF385" s="182"/>
      <c r="BG385" s="182"/>
      <c r="BH385" s="182"/>
      <c r="BI385" s="182"/>
      <c r="BJ385" s="182"/>
      <c r="BK385" s="182"/>
      <c r="BL385" s="182"/>
      <c r="BM385" s="182"/>
      <c r="BN385" s="182"/>
      <c r="BO385" s="182"/>
      <c r="BP385" s="182"/>
      <c r="BQ385" s="182"/>
      <c r="BR385" s="182"/>
      <c r="BS385" s="182"/>
      <c r="BT385" s="182"/>
      <c r="BU385" s="182"/>
      <c r="BV385" s="182"/>
      <c r="BW385" s="182"/>
      <c r="BX385" s="182"/>
      <c r="BY385" s="182"/>
      <c r="BZ385" s="182"/>
      <c r="CA385" s="182"/>
      <c r="CB385" s="182"/>
      <c r="CC385" s="182"/>
      <c r="CD385" s="182"/>
      <c r="CE385" s="182"/>
      <c r="CF385" s="182"/>
      <c r="CG385" s="182"/>
      <c r="CH385" s="182"/>
      <c r="CI385" s="182"/>
      <c r="CJ385" s="182"/>
      <c r="CK385" s="182"/>
      <c r="CL385" s="182"/>
      <c r="CM385" s="182"/>
      <c r="CN385" s="182"/>
      <c r="CO385" s="182"/>
      <c r="CP385" s="182"/>
      <c r="CQ385" s="182"/>
      <c r="CR385" s="182"/>
      <c r="CS385" s="182"/>
      <c r="CT385" s="182"/>
      <c r="CU385" s="182"/>
      <c r="CV385" s="182"/>
      <c r="CW385" s="182"/>
      <c r="CX385" s="182"/>
      <c r="CY385" s="182"/>
      <c r="CZ385" s="182"/>
      <c r="DA385" s="182"/>
      <c r="DB385" s="182"/>
      <c r="DC385" s="182"/>
      <c r="DD385" s="182"/>
      <c r="DE385" s="182"/>
      <c r="DF385" s="182"/>
      <c r="DG385" s="182"/>
      <c r="DH385" s="182"/>
      <c r="DI385" s="182"/>
      <c r="DJ385" s="182"/>
      <c r="DK385" s="182"/>
      <c r="DL385" s="182"/>
      <c r="DM385" s="182"/>
      <c r="DN385" s="182"/>
    </row>
    <row r="386" spans="1:118" ht="15" customHeight="1" x14ac:dyDescent="0.25">
      <c r="A386" s="260"/>
      <c r="B386" s="311"/>
      <c r="C386" s="239"/>
      <c r="D386" s="239"/>
      <c r="E386" s="239"/>
      <c r="F386" s="239"/>
      <c r="G386" s="239"/>
      <c r="H386" s="239"/>
      <c r="I386" s="239"/>
      <c r="J386" s="242"/>
      <c r="K386" s="245"/>
      <c r="L386" s="245"/>
      <c r="M386" s="248"/>
      <c r="N386" s="251"/>
      <c r="O386" s="301"/>
      <c r="P386" s="233"/>
      <c r="Q386" s="233"/>
      <c r="R386" s="303"/>
      <c r="S386" s="236"/>
      <c r="T386" s="219"/>
      <c r="U386" s="219"/>
      <c r="V386" s="305"/>
      <c r="W386" s="219"/>
      <c r="X386" s="197" t="s">
        <v>563</v>
      </c>
      <c r="Y386" s="102" t="s">
        <v>560</v>
      </c>
      <c r="Z386" s="224"/>
      <c r="AA386" s="24">
        <v>7.5401555087999999</v>
      </c>
      <c r="AB386" s="24">
        <v>36</v>
      </c>
      <c r="AD386" s="24"/>
      <c r="AE386" s="24"/>
      <c r="AF386" s="24"/>
      <c r="AG386" s="24"/>
      <c r="AH386" s="24"/>
      <c r="AI386" s="24"/>
      <c r="AJ386" s="24"/>
      <c r="AL386" s="24"/>
      <c r="AM386" s="24"/>
      <c r="AO386" s="24">
        <v>98</v>
      </c>
      <c r="AP386" s="24">
        <v>1.48</v>
      </c>
      <c r="AQ386" s="227"/>
      <c r="AR386" s="182"/>
      <c r="AS386" s="182"/>
      <c r="AT386" s="182"/>
      <c r="AU386" s="182"/>
      <c r="AV386" s="182"/>
      <c r="AW386" s="182"/>
      <c r="AX386" s="182"/>
      <c r="AY386" s="182"/>
      <c r="AZ386" s="182"/>
      <c r="BA386" s="182"/>
      <c r="BB386" s="182"/>
      <c r="BC386" s="182"/>
      <c r="BD386" s="182"/>
      <c r="BE386" s="182"/>
      <c r="BF386" s="182"/>
      <c r="BG386" s="182"/>
      <c r="BH386" s="182"/>
      <c r="BI386" s="182"/>
      <c r="BJ386" s="182"/>
      <c r="BK386" s="182"/>
      <c r="BL386" s="182"/>
      <c r="BM386" s="182"/>
      <c r="BN386" s="182"/>
      <c r="BO386" s="182"/>
      <c r="BP386" s="182"/>
      <c r="BQ386" s="182"/>
      <c r="BR386" s="182"/>
      <c r="BS386" s="182"/>
      <c r="BT386" s="182"/>
      <c r="BU386" s="182"/>
      <c r="BV386" s="182"/>
      <c r="BW386" s="182"/>
      <c r="BX386" s="182"/>
      <c r="BY386" s="182"/>
      <c r="BZ386" s="182"/>
      <c r="CA386" s="182"/>
      <c r="CB386" s="182"/>
      <c r="CC386" s="182"/>
      <c r="CD386" s="182"/>
      <c r="CE386" s="182"/>
      <c r="CF386" s="182"/>
      <c r="CG386" s="182"/>
      <c r="CH386" s="182"/>
      <c r="CI386" s="182"/>
      <c r="CJ386" s="182"/>
      <c r="CK386" s="182"/>
      <c r="CL386" s="182"/>
      <c r="CM386" s="182"/>
      <c r="CN386" s="182"/>
      <c r="CO386" s="182"/>
      <c r="CP386" s="182"/>
      <c r="CQ386" s="182"/>
      <c r="CR386" s="182"/>
      <c r="CS386" s="182"/>
      <c r="CT386" s="182"/>
      <c r="CU386" s="182"/>
      <c r="CV386" s="182"/>
      <c r="CW386" s="182"/>
      <c r="CX386" s="182"/>
      <c r="CY386" s="182"/>
      <c r="CZ386" s="182"/>
      <c r="DA386" s="182"/>
      <c r="DB386" s="182"/>
      <c r="DC386" s="182"/>
      <c r="DD386" s="182"/>
      <c r="DE386" s="182"/>
      <c r="DF386" s="182"/>
      <c r="DG386" s="182"/>
      <c r="DH386" s="182"/>
      <c r="DI386" s="182"/>
      <c r="DJ386" s="182"/>
      <c r="DK386" s="182"/>
      <c r="DL386" s="182"/>
      <c r="DM386" s="182"/>
      <c r="DN386" s="182"/>
    </row>
    <row r="387" spans="1:118" ht="15" customHeight="1" x14ac:dyDescent="0.25">
      <c r="A387" s="260"/>
      <c r="B387" s="311"/>
      <c r="C387" s="239"/>
      <c r="D387" s="239"/>
      <c r="E387" s="239"/>
      <c r="F387" s="239"/>
      <c r="G387" s="239"/>
      <c r="H387" s="239"/>
      <c r="I387" s="239"/>
      <c r="J387" s="242"/>
      <c r="K387" s="245"/>
      <c r="L387" s="245"/>
      <c r="M387" s="248"/>
      <c r="N387" s="251"/>
      <c r="O387" s="301"/>
      <c r="P387" s="233"/>
      <c r="Q387" s="233"/>
      <c r="R387" s="303"/>
      <c r="S387" s="236"/>
      <c r="T387" s="219"/>
      <c r="U387" s="219"/>
      <c r="V387" s="305"/>
      <c r="W387" s="219"/>
      <c r="X387" s="101" t="s">
        <v>564</v>
      </c>
      <c r="Y387" s="102" t="s">
        <v>565</v>
      </c>
      <c r="Z387" s="224"/>
      <c r="AA387" s="24">
        <v>7.5401555087999999</v>
      </c>
      <c r="AB387" s="24">
        <v>45</v>
      </c>
      <c r="AD387" s="24"/>
      <c r="AE387" s="24"/>
      <c r="AF387" s="24"/>
      <c r="AG387" s="24"/>
      <c r="AH387" s="24"/>
      <c r="AI387" s="24"/>
      <c r="AJ387" s="24"/>
      <c r="AL387" s="24"/>
      <c r="AM387" s="24"/>
      <c r="AO387" s="24">
        <v>0.8</v>
      </c>
      <c r="AP387" s="24">
        <v>3.78</v>
      </c>
      <c r="AQ387" s="227"/>
      <c r="AR387" s="182"/>
      <c r="AS387" s="182"/>
      <c r="AT387" s="182"/>
      <c r="AU387" s="182"/>
      <c r="AV387" s="182"/>
      <c r="AW387" s="182"/>
      <c r="AX387" s="182"/>
      <c r="AY387" s="182"/>
      <c r="AZ387" s="182"/>
      <c r="BA387" s="182"/>
      <c r="BB387" s="182"/>
      <c r="BC387" s="182"/>
      <c r="BD387" s="182"/>
      <c r="BE387" s="182"/>
      <c r="BF387" s="182"/>
      <c r="BG387" s="182"/>
      <c r="BH387" s="182"/>
      <c r="BI387" s="182"/>
      <c r="BJ387" s="182"/>
      <c r="BK387" s="182"/>
      <c r="BL387" s="182"/>
      <c r="BM387" s="182"/>
      <c r="BN387" s="182"/>
      <c r="BO387" s="182"/>
      <c r="BP387" s="182"/>
      <c r="BQ387" s="182"/>
      <c r="BR387" s="182"/>
      <c r="BS387" s="182"/>
      <c r="BT387" s="182"/>
      <c r="BU387" s="182"/>
      <c r="BV387" s="182"/>
      <c r="BW387" s="182"/>
      <c r="BX387" s="182"/>
      <c r="BY387" s="182"/>
      <c r="BZ387" s="182"/>
      <c r="CA387" s="182"/>
      <c r="CB387" s="182"/>
      <c r="CC387" s="182"/>
      <c r="CD387" s="182"/>
      <c r="CE387" s="182"/>
      <c r="CF387" s="182"/>
      <c r="CG387" s="182"/>
      <c r="CH387" s="182"/>
      <c r="CI387" s="182"/>
      <c r="CJ387" s="182"/>
      <c r="CK387" s="182"/>
      <c r="CL387" s="182"/>
      <c r="CM387" s="182"/>
      <c r="CN387" s="182"/>
      <c r="CO387" s="182"/>
      <c r="CP387" s="182"/>
      <c r="CQ387" s="182"/>
      <c r="CR387" s="182"/>
      <c r="CS387" s="182"/>
      <c r="CT387" s="182"/>
      <c r="CU387" s="182"/>
      <c r="CV387" s="182"/>
      <c r="CW387" s="182"/>
      <c r="CX387" s="182"/>
      <c r="CY387" s="182"/>
      <c r="CZ387" s="182"/>
      <c r="DA387" s="182"/>
      <c r="DB387" s="182"/>
      <c r="DC387" s="182"/>
      <c r="DD387" s="182"/>
      <c r="DE387" s="182"/>
      <c r="DF387" s="182"/>
      <c r="DG387" s="182"/>
      <c r="DH387" s="182"/>
      <c r="DI387" s="182"/>
      <c r="DJ387" s="182"/>
      <c r="DK387" s="182"/>
      <c r="DL387" s="182"/>
      <c r="DM387" s="182"/>
      <c r="DN387" s="182"/>
    </row>
    <row r="388" spans="1:118" s="35" customFormat="1" ht="15" customHeight="1" thickBot="1" x14ac:dyDescent="0.3">
      <c r="A388" s="261"/>
      <c r="B388" s="312"/>
      <c r="C388" s="240"/>
      <c r="D388" s="240"/>
      <c r="E388" s="240"/>
      <c r="F388" s="240"/>
      <c r="G388" s="240"/>
      <c r="H388" s="240"/>
      <c r="I388" s="240"/>
      <c r="J388" s="243"/>
      <c r="K388" s="246"/>
      <c r="L388" s="246"/>
      <c r="M388" s="249"/>
      <c r="N388" s="252"/>
      <c r="O388" s="302"/>
      <c r="P388" s="234"/>
      <c r="Q388" s="234"/>
      <c r="R388" s="304"/>
      <c r="S388" s="237"/>
      <c r="T388" s="220"/>
      <c r="U388" s="220"/>
      <c r="V388" s="306"/>
      <c r="W388" s="220"/>
      <c r="X388" s="125" t="s">
        <v>566</v>
      </c>
      <c r="Y388" s="126" t="s">
        <v>567</v>
      </c>
      <c r="Z388" s="225"/>
      <c r="AA388" s="34">
        <v>7.5401555087999999</v>
      </c>
      <c r="AB388" s="34">
        <v>36</v>
      </c>
      <c r="AC388" s="34"/>
      <c r="AD388" s="34"/>
      <c r="AE388" s="34"/>
      <c r="AF388" s="34"/>
      <c r="AG388" s="34"/>
      <c r="AH388" s="34"/>
      <c r="AI388" s="34"/>
      <c r="AJ388" s="34"/>
      <c r="AK388" s="34"/>
      <c r="AL388" s="34"/>
      <c r="AM388" s="34"/>
      <c r="AN388" s="34"/>
      <c r="AO388" s="34">
        <v>0.98</v>
      </c>
      <c r="AP388" s="34">
        <v>1.92</v>
      </c>
      <c r="AQ388" s="228"/>
      <c r="AR388" s="183"/>
      <c r="AS388" s="183"/>
      <c r="AT388" s="183"/>
      <c r="AU388" s="183"/>
      <c r="AV388" s="183"/>
      <c r="AW388" s="183"/>
      <c r="AX388" s="183"/>
      <c r="AY388" s="183"/>
      <c r="AZ388" s="183"/>
      <c r="BA388" s="183"/>
      <c r="BB388" s="183"/>
      <c r="BC388" s="183"/>
      <c r="BD388" s="183"/>
      <c r="BE388" s="183"/>
      <c r="BF388" s="183"/>
      <c r="BG388" s="183"/>
      <c r="BH388" s="183"/>
      <c r="BI388" s="183"/>
      <c r="BJ388" s="183"/>
      <c r="BK388" s="183"/>
      <c r="BL388" s="183"/>
      <c r="BM388" s="183"/>
      <c r="BN388" s="183"/>
      <c r="BO388" s="183"/>
      <c r="BP388" s="183"/>
      <c r="BQ388" s="183"/>
      <c r="BR388" s="183"/>
      <c r="BS388" s="183"/>
      <c r="BT388" s="183"/>
      <c r="BU388" s="183"/>
      <c r="BV388" s="183"/>
      <c r="BW388" s="183"/>
      <c r="BX388" s="183"/>
      <c r="BY388" s="183"/>
      <c r="BZ388" s="183"/>
      <c r="CA388" s="183"/>
      <c r="CB388" s="183"/>
      <c r="CC388" s="183"/>
      <c r="CD388" s="183"/>
      <c r="CE388" s="183"/>
      <c r="CF388" s="183"/>
      <c r="CG388" s="183"/>
      <c r="CH388" s="183"/>
      <c r="CI388" s="183"/>
      <c r="CJ388" s="183"/>
      <c r="CK388" s="183"/>
      <c r="CL388" s="183"/>
      <c r="CM388" s="183"/>
      <c r="CN388" s="183"/>
      <c r="CO388" s="183"/>
      <c r="CP388" s="183"/>
      <c r="CQ388" s="183"/>
      <c r="CR388" s="183"/>
      <c r="CS388" s="183"/>
      <c r="CT388" s="183"/>
      <c r="CU388" s="183"/>
      <c r="CV388" s="183"/>
      <c r="CW388" s="183"/>
      <c r="CX388" s="183"/>
      <c r="CY388" s="183"/>
      <c r="CZ388" s="183"/>
      <c r="DA388" s="183"/>
      <c r="DB388" s="183"/>
      <c r="DC388" s="183"/>
      <c r="DD388" s="183"/>
      <c r="DE388" s="183"/>
      <c r="DF388" s="183"/>
      <c r="DG388" s="183"/>
      <c r="DH388" s="183"/>
      <c r="DI388" s="183"/>
      <c r="DJ388" s="183"/>
      <c r="DK388" s="183"/>
      <c r="DL388" s="183"/>
      <c r="DM388" s="183"/>
      <c r="DN388" s="183"/>
    </row>
    <row r="389" spans="1:118" s="20" customFormat="1" ht="13.35" customHeight="1" x14ac:dyDescent="0.25">
      <c r="A389" s="259">
        <v>105</v>
      </c>
      <c r="B389" s="262" t="s">
        <v>481</v>
      </c>
      <c r="C389" s="265"/>
      <c r="D389" s="238" t="s">
        <v>482</v>
      </c>
      <c r="E389" s="265"/>
      <c r="F389" s="238" t="s">
        <v>568</v>
      </c>
      <c r="G389" s="238" t="s">
        <v>45</v>
      </c>
      <c r="H389" s="265"/>
      <c r="I389" s="238" t="s">
        <v>46</v>
      </c>
      <c r="J389" s="300"/>
      <c r="K389" s="244">
        <v>93.704012114800008</v>
      </c>
      <c r="L389" s="244">
        <v>3.2538923999999998</v>
      </c>
      <c r="M389" s="299" t="s">
        <v>244</v>
      </c>
      <c r="N389" s="250" t="s">
        <v>484</v>
      </c>
      <c r="O389" s="232">
        <v>1.98</v>
      </c>
      <c r="P389" s="232"/>
      <c r="Q389" s="232"/>
      <c r="R389" s="235">
        <v>6.4</v>
      </c>
      <c r="S389" s="235">
        <f>R389/O389</f>
        <v>3.2323232323232327</v>
      </c>
      <c r="T389" s="218">
        <v>23235334.087668099</v>
      </c>
      <c r="U389" s="218">
        <f>V389*10^-12</f>
        <v>0.75628097591940791</v>
      </c>
      <c r="V389" s="218">
        <v>756280975919.40796</v>
      </c>
      <c r="W389" s="218">
        <f>T389*U389</f>
        <v>17572441.139635116</v>
      </c>
      <c r="X389" s="19" t="s">
        <v>569</v>
      </c>
      <c r="Y389" s="221" t="s">
        <v>570</v>
      </c>
      <c r="Z389" s="223">
        <v>6</v>
      </c>
      <c r="AA389" s="19">
        <v>21.992244960000001</v>
      </c>
      <c r="AB389" s="19"/>
      <c r="AC389" s="19"/>
      <c r="AD389" s="19">
        <v>23.940129444444498</v>
      </c>
      <c r="AE389" s="19"/>
      <c r="AF389" s="19"/>
      <c r="AG389" s="19"/>
      <c r="AH389" s="19"/>
      <c r="AI389" s="19"/>
      <c r="AJ389" s="19"/>
      <c r="AK389" s="19"/>
      <c r="AL389" s="19" t="s">
        <v>50</v>
      </c>
      <c r="AM389" s="19"/>
      <c r="AN389" s="19"/>
      <c r="AO389" s="19">
        <v>1</v>
      </c>
      <c r="AP389" s="19">
        <v>1.4</v>
      </c>
      <c r="AQ389" s="226"/>
      <c r="AR389" s="184"/>
      <c r="AS389" s="184"/>
      <c r="AT389" s="184"/>
      <c r="AU389" s="184"/>
      <c r="AV389" s="184"/>
      <c r="AW389" s="184"/>
      <c r="AX389" s="184"/>
      <c r="AY389" s="184"/>
      <c r="AZ389" s="184"/>
      <c r="BA389" s="184"/>
      <c r="BB389" s="184"/>
      <c r="BC389" s="184"/>
      <c r="BD389" s="184"/>
      <c r="BE389" s="184"/>
      <c r="BF389" s="184"/>
      <c r="BG389" s="184"/>
      <c r="BH389" s="184"/>
      <c r="BI389" s="184"/>
      <c r="BJ389" s="184"/>
      <c r="BK389" s="184"/>
      <c r="BL389" s="184"/>
      <c r="BM389" s="184"/>
      <c r="BN389" s="184"/>
      <c r="BO389" s="184"/>
      <c r="BP389" s="184"/>
      <c r="BQ389" s="184"/>
      <c r="BR389" s="184"/>
      <c r="BS389" s="184"/>
      <c r="BT389" s="184"/>
      <c r="BU389" s="184"/>
      <c r="BV389" s="184"/>
      <c r="BW389" s="184"/>
      <c r="BX389" s="184"/>
      <c r="BY389" s="184"/>
      <c r="BZ389" s="184"/>
      <c r="CA389" s="184"/>
      <c r="CB389" s="184"/>
      <c r="CC389" s="184"/>
      <c r="CD389" s="184"/>
      <c r="CE389" s="184"/>
      <c r="CF389" s="184"/>
      <c r="CG389" s="184"/>
      <c r="CH389" s="184"/>
      <c r="CI389" s="184"/>
      <c r="CJ389" s="184"/>
      <c r="CK389" s="184"/>
      <c r="CL389" s="184"/>
      <c r="CM389" s="184"/>
      <c r="CN389" s="184"/>
      <c r="CO389" s="184"/>
      <c r="CP389" s="184"/>
      <c r="CQ389" s="184"/>
      <c r="CR389" s="184"/>
      <c r="CS389" s="184"/>
      <c r="CT389" s="184"/>
      <c r="CU389" s="184"/>
      <c r="CV389" s="184"/>
      <c r="CW389" s="184"/>
      <c r="CX389" s="184"/>
      <c r="CY389" s="184"/>
      <c r="CZ389" s="184"/>
      <c r="DA389" s="184"/>
      <c r="DB389" s="184"/>
      <c r="DC389" s="184"/>
      <c r="DD389" s="184"/>
      <c r="DE389" s="184"/>
      <c r="DF389" s="184"/>
      <c r="DG389" s="184"/>
      <c r="DH389" s="184"/>
      <c r="DI389" s="184"/>
      <c r="DJ389" s="184"/>
      <c r="DK389" s="184"/>
      <c r="DL389" s="184"/>
      <c r="DM389" s="184"/>
      <c r="DN389" s="184"/>
    </row>
    <row r="390" spans="1:118" ht="13.35" customHeight="1" x14ac:dyDescent="0.25">
      <c r="A390" s="260"/>
      <c r="B390" s="263"/>
      <c r="C390" s="239"/>
      <c r="D390" s="239"/>
      <c r="E390" s="239"/>
      <c r="F390" s="239"/>
      <c r="G390" s="239"/>
      <c r="H390" s="239"/>
      <c r="I390" s="239"/>
      <c r="J390" s="242"/>
      <c r="K390" s="245"/>
      <c r="L390" s="245"/>
      <c r="M390" s="248"/>
      <c r="N390" s="251"/>
      <c r="O390" s="233"/>
      <c r="P390" s="233"/>
      <c r="Q390" s="233"/>
      <c r="R390" s="236"/>
      <c r="S390" s="236"/>
      <c r="T390" s="219"/>
      <c r="U390" s="219"/>
      <c r="V390" s="219"/>
      <c r="W390" s="219"/>
      <c r="X390" s="24" t="s">
        <v>571</v>
      </c>
      <c r="Y390" s="230"/>
      <c r="Z390" s="224"/>
      <c r="AA390" s="24">
        <v>21.992244960000001</v>
      </c>
      <c r="AD390" s="24">
        <v>177.15695788888931</v>
      </c>
      <c r="AE390" s="24"/>
      <c r="AF390" s="24"/>
      <c r="AG390" s="24"/>
      <c r="AH390" s="24"/>
      <c r="AI390" s="24"/>
      <c r="AJ390" s="24"/>
      <c r="AL390" s="24"/>
      <c r="AM390" s="24"/>
      <c r="AO390" s="24">
        <v>0.4</v>
      </c>
      <c r="AP390" s="24">
        <v>1.4</v>
      </c>
      <c r="AQ390" s="227"/>
      <c r="AR390" s="182"/>
      <c r="AS390" s="182"/>
      <c r="AT390" s="182"/>
      <c r="AU390" s="182"/>
      <c r="AV390" s="182"/>
      <c r="AW390" s="182"/>
      <c r="AX390" s="182"/>
      <c r="AY390" s="182"/>
      <c r="AZ390" s="182"/>
      <c r="BA390" s="182"/>
      <c r="BB390" s="182"/>
      <c r="BC390" s="182"/>
      <c r="BD390" s="182"/>
      <c r="BE390" s="182"/>
      <c r="BF390" s="182"/>
      <c r="BG390" s="182"/>
      <c r="BH390" s="182"/>
      <c r="BI390" s="182"/>
      <c r="BJ390" s="182"/>
      <c r="BK390" s="182"/>
      <c r="BL390" s="182"/>
      <c r="BM390" s="182"/>
      <c r="BN390" s="182"/>
      <c r="BO390" s="182"/>
      <c r="BP390" s="182"/>
      <c r="BQ390" s="182"/>
      <c r="BR390" s="182"/>
      <c r="BS390" s="182"/>
      <c r="BT390" s="182"/>
      <c r="BU390" s="182"/>
      <c r="BV390" s="182"/>
      <c r="BW390" s="182"/>
      <c r="BX390" s="182"/>
      <c r="BY390" s="182"/>
      <c r="BZ390" s="182"/>
      <c r="CA390" s="182"/>
      <c r="CB390" s="182"/>
      <c r="CC390" s="182"/>
      <c r="CD390" s="182"/>
      <c r="CE390" s="182"/>
      <c r="CF390" s="182"/>
      <c r="CG390" s="182"/>
      <c r="CH390" s="182"/>
      <c r="CI390" s="182"/>
      <c r="CJ390" s="182"/>
      <c r="CK390" s="182"/>
      <c r="CL390" s="182"/>
      <c r="CM390" s="182"/>
      <c r="CN390" s="182"/>
      <c r="CO390" s="182"/>
      <c r="CP390" s="182"/>
      <c r="CQ390" s="182"/>
      <c r="CR390" s="182"/>
      <c r="CS390" s="182"/>
      <c r="CT390" s="182"/>
      <c r="CU390" s="182"/>
      <c r="CV390" s="182"/>
      <c r="CW390" s="182"/>
      <c r="CX390" s="182"/>
      <c r="CY390" s="182"/>
      <c r="CZ390" s="182"/>
      <c r="DA390" s="182"/>
      <c r="DB390" s="182"/>
      <c r="DC390" s="182"/>
      <c r="DD390" s="182"/>
      <c r="DE390" s="182"/>
      <c r="DF390" s="182"/>
      <c r="DG390" s="182"/>
      <c r="DH390" s="182"/>
      <c r="DI390" s="182"/>
      <c r="DJ390" s="182"/>
      <c r="DK390" s="182"/>
      <c r="DL390" s="182"/>
      <c r="DM390" s="182"/>
      <c r="DN390" s="182"/>
    </row>
    <row r="391" spans="1:118" ht="13.35" customHeight="1" x14ac:dyDescent="0.25">
      <c r="A391" s="260"/>
      <c r="B391" s="263"/>
      <c r="C391" s="239"/>
      <c r="D391" s="239"/>
      <c r="E391" s="239"/>
      <c r="F391" s="239"/>
      <c r="G391" s="239"/>
      <c r="H391" s="239"/>
      <c r="I391" s="239"/>
      <c r="J391" s="242"/>
      <c r="K391" s="245"/>
      <c r="L391" s="245"/>
      <c r="M391" s="248"/>
      <c r="N391" s="251"/>
      <c r="O391" s="233"/>
      <c r="P391" s="233"/>
      <c r="Q391" s="233"/>
      <c r="R391" s="236"/>
      <c r="S391" s="236"/>
      <c r="T391" s="219"/>
      <c r="U391" s="219"/>
      <c r="V391" s="219"/>
      <c r="W391" s="219"/>
      <c r="X391" s="24" t="s">
        <v>540</v>
      </c>
      <c r="Y391" s="230"/>
      <c r="Z391" s="224"/>
      <c r="AA391" s="24">
        <v>21.992244960000001</v>
      </c>
      <c r="AD391" s="24">
        <v>35.910194166666749</v>
      </c>
      <c r="AE391" s="24"/>
      <c r="AF391" s="24"/>
      <c r="AG391" s="24"/>
      <c r="AH391" s="24"/>
      <c r="AI391" s="24"/>
      <c r="AJ391" s="24"/>
      <c r="AL391" s="24"/>
      <c r="AM391" s="24"/>
      <c r="AO391" s="24">
        <v>0.87</v>
      </c>
      <c r="AP391" s="24">
        <v>1.4</v>
      </c>
      <c r="AQ391" s="227"/>
      <c r="AR391" s="182"/>
      <c r="AS391" s="182"/>
      <c r="AT391" s="182"/>
      <c r="AU391" s="182"/>
      <c r="AV391" s="182"/>
      <c r="AW391" s="182"/>
      <c r="AX391" s="182"/>
      <c r="AY391" s="182"/>
      <c r="AZ391" s="182"/>
      <c r="BA391" s="182"/>
      <c r="BB391" s="182"/>
      <c r="BC391" s="182"/>
      <c r="BD391" s="182"/>
      <c r="BE391" s="182"/>
      <c r="BF391" s="182"/>
      <c r="BG391" s="182"/>
      <c r="BH391" s="182"/>
      <c r="BI391" s="182"/>
      <c r="BJ391" s="182"/>
      <c r="BK391" s="182"/>
      <c r="BL391" s="182"/>
      <c r="BM391" s="182"/>
      <c r="BN391" s="182"/>
      <c r="BO391" s="182"/>
      <c r="BP391" s="182"/>
      <c r="BQ391" s="182"/>
      <c r="BR391" s="182"/>
      <c r="BS391" s="182"/>
      <c r="BT391" s="182"/>
      <c r="BU391" s="182"/>
      <c r="BV391" s="182"/>
      <c r="BW391" s="182"/>
      <c r="BX391" s="182"/>
      <c r="BY391" s="182"/>
      <c r="BZ391" s="182"/>
      <c r="CA391" s="182"/>
      <c r="CB391" s="182"/>
      <c r="CC391" s="182"/>
      <c r="CD391" s="182"/>
      <c r="CE391" s="182"/>
      <c r="CF391" s="182"/>
      <c r="CG391" s="182"/>
      <c r="CH391" s="182"/>
      <c r="CI391" s="182"/>
      <c r="CJ391" s="182"/>
      <c r="CK391" s="182"/>
      <c r="CL391" s="182"/>
      <c r="CM391" s="182"/>
      <c r="CN391" s="182"/>
      <c r="CO391" s="182"/>
      <c r="CP391" s="182"/>
      <c r="CQ391" s="182"/>
      <c r="CR391" s="182"/>
      <c r="CS391" s="182"/>
      <c r="CT391" s="182"/>
      <c r="CU391" s="182"/>
      <c r="CV391" s="182"/>
      <c r="CW391" s="182"/>
      <c r="CX391" s="182"/>
      <c r="CY391" s="182"/>
      <c r="CZ391" s="182"/>
      <c r="DA391" s="182"/>
      <c r="DB391" s="182"/>
      <c r="DC391" s="182"/>
      <c r="DD391" s="182"/>
      <c r="DE391" s="182"/>
      <c r="DF391" s="182"/>
      <c r="DG391" s="182"/>
      <c r="DH391" s="182"/>
      <c r="DI391" s="182"/>
      <c r="DJ391" s="182"/>
      <c r="DK391" s="182"/>
      <c r="DL391" s="182"/>
      <c r="DM391" s="182"/>
      <c r="DN391" s="182"/>
    </row>
    <row r="392" spans="1:118" ht="13.35" customHeight="1" x14ac:dyDescent="0.25">
      <c r="A392" s="260"/>
      <c r="B392" s="263"/>
      <c r="C392" s="239"/>
      <c r="D392" s="239"/>
      <c r="E392" s="239"/>
      <c r="F392" s="239"/>
      <c r="G392" s="239"/>
      <c r="H392" s="239"/>
      <c r="I392" s="239"/>
      <c r="J392" s="242"/>
      <c r="K392" s="245"/>
      <c r="L392" s="245"/>
      <c r="M392" s="248"/>
      <c r="N392" s="251"/>
      <c r="O392" s="233"/>
      <c r="P392" s="233"/>
      <c r="Q392" s="233"/>
      <c r="R392" s="236"/>
      <c r="S392" s="236"/>
      <c r="T392" s="219"/>
      <c r="U392" s="219"/>
      <c r="V392" s="219"/>
      <c r="W392" s="219"/>
      <c r="X392" s="24" t="s">
        <v>572</v>
      </c>
      <c r="Y392" s="222"/>
      <c r="Z392" s="224"/>
      <c r="AA392" s="24">
        <v>12.252822192</v>
      </c>
      <c r="AD392" s="24">
        <v>35.910194166666749</v>
      </c>
      <c r="AE392" s="24"/>
      <c r="AF392" s="24"/>
      <c r="AG392" s="24"/>
      <c r="AH392" s="24"/>
      <c r="AI392" s="24"/>
      <c r="AJ392" s="24"/>
      <c r="AL392" s="24"/>
      <c r="AM392" s="24"/>
      <c r="AO392" s="24">
        <v>0.87</v>
      </c>
      <c r="AP392" s="24">
        <v>1.4</v>
      </c>
      <c r="AQ392" s="227"/>
      <c r="AR392" s="182"/>
      <c r="AS392" s="182"/>
      <c r="AT392" s="182"/>
      <c r="AU392" s="182"/>
      <c r="AV392" s="182"/>
      <c r="AW392" s="182"/>
      <c r="AX392" s="182"/>
      <c r="AY392" s="182"/>
      <c r="AZ392" s="182"/>
      <c r="BA392" s="182"/>
      <c r="BB392" s="182"/>
      <c r="BC392" s="182"/>
      <c r="BD392" s="182"/>
      <c r="BE392" s="182"/>
      <c r="BF392" s="182"/>
      <c r="BG392" s="182"/>
      <c r="BH392" s="182"/>
      <c r="BI392" s="182"/>
      <c r="BJ392" s="182"/>
      <c r="BK392" s="182"/>
      <c r="BL392" s="182"/>
      <c r="BM392" s="182"/>
      <c r="BN392" s="182"/>
      <c r="BO392" s="182"/>
      <c r="BP392" s="182"/>
      <c r="BQ392" s="182"/>
      <c r="BR392" s="182"/>
      <c r="BS392" s="182"/>
      <c r="BT392" s="182"/>
      <c r="BU392" s="182"/>
      <c r="BV392" s="182"/>
      <c r="BW392" s="182"/>
      <c r="BX392" s="182"/>
      <c r="BY392" s="182"/>
      <c r="BZ392" s="182"/>
      <c r="CA392" s="182"/>
      <c r="CB392" s="182"/>
      <c r="CC392" s="182"/>
      <c r="CD392" s="182"/>
      <c r="CE392" s="182"/>
      <c r="CF392" s="182"/>
      <c r="CG392" s="182"/>
      <c r="CH392" s="182"/>
      <c r="CI392" s="182"/>
      <c r="CJ392" s="182"/>
      <c r="CK392" s="182"/>
      <c r="CL392" s="182"/>
      <c r="CM392" s="182"/>
      <c r="CN392" s="182"/>
      <c r="CO392" s="182"/>
      <c r="CP392" s="182"/>
      <c r="CQ392" s="182"/>
      <c r="CR392" s="182"/>
      <c r="CS392" s="182"/>
      <c r="CT392" s="182"/>
      <c r="CU392" s="182"/>
      <c r="CV392" s="182"/>
      <c r="CW392" s="182"/>
      <c r="CX392" s="182"/>
      <c r="CY392" s="182"/>
      <c r="CZ392" s="182"/>
      <c r="DA392" s="182"/>
      <c r="DB392" s="182"/>
      <c r="DC392" s="182"/>
      <c r="DD392" s="182"/>
      <c r="DE392" s="182"/>
      <c r="DF392" s="182"/>
      <c r="DG392" s="182"/>
      <c r="DH392" s="182"/>
      <c r="DI392" s="182"/>
      <c r="DJ392" s="182"/>
      <c r="DK392" s="182"/>
      <c r="DL392" s="182"/>
      <c r="DM392" s="182"/>
      <c r="DN392" s="182"/>
    </row>
    <row r="393" spans="1:118" ht="13.35" customHeight="1" x14ac:dyDescent="0.25">
      <c r="A393" s="260"/>
      <c r="B393" s="263"/>
      <c r="C393" s="239"/>
      <c r="D393" s="239"/>
      <c r="E393" s="239"/>
      <c r="F393" s="239"/>
      <c r="G393" s="239"/>
      <c r="H393" s="239"/>
      <c r="I393" s="239"/>
      <c r="J393" s="242"/>
      <c r="K393" s="245"/>
      <c r="L393" s="245"/>
      <c r="M393" s="248"/>
      <c r="N393" s="251"/>
      <c r="O393" s="233"/>
      <c r="P393" s="233"/>
      <c r="Q393" s="233"/>
      <c r="R393" s="236"/>
      <c r="S393" s="236"/>
      <c r="T393" s="219"/>
      <c r="U393" s="219"/>
      <c r="V393" s="219"/>
      <c r="W393" s="219"/>
      <c r="X393" s="24" t="s">
        <v>573</v>
      </c>
      <c r="Y393" s="229" t="s">
        <v>574</v>
      </c>
      <c r="Z393" s="224"/>
      <c r="AA393" s="24">
        <v>9.7394227680000007</v>
      </c>
      <c r="AB393" s="24">
        <v>34.5</v>
      </c>
      <c r="AD393" s="24"/>
      <c r="AE393" s="24"/>
      <c r="AF393" s="24"/>
      <c r="AG393" s="24"/>
      <c r="AH393" s="24"/>
      <c r="AI393" s="24"/>
      <c r="AJ393" s="24"/>
      <c r="AL393" s="24"/>
      <c r="AM393" s="24"/>
      <c r="AO393" s="24">
        <v>1</v>
      </c>
      <c r="AP393" s="24">
        <v>0.36</v>
      </c>
      <c r="AQ393" s="227"/>
      <c r="AR393" s="182"/>
      <c r="AS393" s="182"/>
      <c r="AT393" s="182"/>
      <c r="AU393" s="182"/>
      <c r="AV393" s="182"/>
      <c r="AW393" s="182"/>
      <c r="AX393" s="182"/>
      <c r="AY393" s="182"/>
      <c r="AZ393" s="182"/>
      <c r="BA393" s="182"/>
      <c r="BB393" s="182"/>
      <c r="BC393" s="182"/>
      <c r="BD393" s="182"/>
      <c r="BE393" s="182"/>
      <c r="BF393" s="182"/>
      <c r="BG393" s="182"/>
      <c r="BH393" s="182"/>
      <c r="BI393" s="182"/>
      <c r="BJ393" s="182"/>
      <c r="BK393" s="182"/>
      <c r="BL393" s="182"/>
      <c r="BM393" s="182"/>
      <c r="BN393" s="182"/>
      <c r="BO393" s="182"/>
      <c r="BP393" s="182"/>
      <c r="BQ393" s="182"/>
      <c r="BR393" s="182"/>
      <c r="BS393" s="182"/>
      <c r="BT393" s="182"/>
      <c r="BU393" s="182"/>
      <c r="BV393" s="182"/>
      <c r="BW393" s="182"/>
      <c r="BX393" s="182"/>
      <c r="BY393" s="182"/>
      <c r="BZ393" s="182"/>
      <c r="CA393" s="182"/>
      <c r="CB393" s="182"/>
      <c r="CC393" s="182"/>
      <c r="CD393" s="182"/>
      <c r="CE393" s="182"/>
      <c r="CF393" s="182"/>
      <c r="CG393" s="182"/>
      <c r="CH393" s="182"/>
      <c r="CI393" s="182"/>
      <c r="CJ393" s="182"/>
      <c r="CK393" s="182"/>
      <c r="CL393" s="182"/>
      <c r="CM393" s="182"/>
      <c r="CN393" s="182"/>
      <c r="CO393" s="182"/>
      <c r="CP393" s="182"/>
      <c r="CQ393" s="182"/>
      <c r="CR393" s="182"/>
      <c r="CS393" s="182"/>
      <c r="CT393" s="182"/>
      <c r="CU393" s="182"/>
      <c r="CV393" s="182"/>
      <c r="CW393" s="182"/>
      <c r="CX393" s="182"/>
      <c r="CY393" s="182"/>
      <c r="CZ393" s="182"/>
      <c r="DA393" s="182"/>
      <c r="DB393" s="182"/>
      <c r="DC393" s="182"/>
      <c r="DD393" s="182"/>
      <c r="DE393" s="182"/>
      <c r="DF393" s="182"/>
      <c r="DG393" s="182"/>
      <c r="DH393" s="182"/>
      <c r="DI393" s="182"/>
      <c r="DJ393" s="182"/>
      <c r="DK393" s="182"/>
      <c r="DL393" s="182"/>
      <c r="DM393" s="182"/>
      <c r="DN393" s="182"/>
    </row>
    <row r="394" spans="1:118" ht="13.35" customHeight="1" x14ac:dyDescent="0.25">
      <c r="A394" s="260"/>
      <c r="B394" s="263"/>
      <c r="C394" s="239"/>
      <c r="D394" s="239"/>
      <c r="E394" s="239"/>
      <c r="F394" s="239"/>
      <c r="G394" s="239"/>
      <c r="H394" s="239"/>
      <c r="I394" s="239"/>
      <c r="J394" s="242"/>
      <c r="K394" s="245"/>
      <c r="L394" s="245"/>
      <c r="M394" s="248"/>
      <c r="N394" s="251"/>
      <c r="O394" s="233"/>
      <c r="P394" s="233"/>
      <c r="Q394" s="233"/>
      <c r="R394" s="236"/>
      <c r="S394" s="236"/>
      <c r="T394" s="219"/>
      <c r="U394" s="219"/>
      <c r="V394" s="219"/>
      <c r="W394" s="219"/>
      <c r="X394" s="24" t="s">
        <v>575</v>
      </c>
      <c r="Y394" s="222"/>
      <c r="Z394" s="224"/>
      <c r="AA394" s="24">
        <v>9.7394227680000007</v>
      </c>
      <c r="AB394" s="24">
        <v>30</v>
      </c>
      <c r="AD394" s="24"/>
      <c r="AE394" s="24"/>
      <c r="AF394" s="24"/>
      <c r="AG394" s="24"/>
      <c r="AH394" s="24"/>
      <c r="AI394" s="24"/>
      <c r="AJ394" s="24"/>
      <c r="AL394" s="24"/>
      <c r="AM394" s="24"/>
      <c r="AO394" s="24">
        <v>1</v>
      </c>
      <c r="AP394" s="24">
        <v>0.4</v>
      </c>
      <c r="AQ394" s="227"/>
      <c r="AR394" s="182"/>
      <c r="AS394" s="182"/>
      <c r="AT394" s="182"/>
      <c r="AU394" s="182"/>
      <c r="AV394" s="182"/>
      <c r="AW394" s="182"/>
      <c r="AX394" s="182"/>
      <c r="AY394" s="182"/>
      <c r="AZ394" s="182"/>
      <c r="BA394" s="182"/>
      <c r="BB394" s="182"/>
      <c r="BC394" s="182"/>
      <c r="BD394" s="182"/>
      <c r="BE394" s="182"/>
      <c r="BF394" s="182"/>
      <c r="BG394" s="182"/>
      <c r="BH394" s="182"/>
      <c r="BI394" s="182"/>
      <c r="BJ394" s="182"/>
      <c r="BK394" s="182"/>
      <c r="BL394" s="182"/>
      <c r="BM394" s="182"/>
      <c r="BN394" s="182"/>
      <c r="BO394" s="182"/>
      <c r="BP394" s="182"/>
      <c r="BQ394" s="182"/>
      <c r="BR394" s="182"/>
      <c r="BS394" s="182"/>
      <c r="BT394" s="182"/>
      <c r="BU394" s="182"/>
      <c r="BV394" s="182"/>
      <c r="BW394" s="182"/>
      <c r="BX394" s="182"/>
      <c r="BY394" s="182"/>
      <c r="BZ394" s="182"/>
      <c r="CA394" s="182"/>
      <c r="CB394" s="182"/>
      <c r="CC394" s="182"/>
      <c r="CD394" s="182"/>
      <c r="CE394" s="182"/>
      <c r="CF394" s="182"/>
      <c r="CG394" s="182"/>
      <c r="CH394" s="182"/>
      <c r="CI394" s="182"/>
      <c r="CJ394" s="182"/>
      <c r="CK394" s="182"/>
      <c r="CL394" s="182"/>
      <c r="CM394" s="182"/>
      <c r="CN394" s="182"/>
      <c r="CO394" s="182"/>
      <c r="CP394" s="182"/>
      <c r="CQ394" s="182"/>
      <c r="CR394" s="182"/>
      <c r="CS394" s="182"/>
      <c r="CT394" s="182"/>
      <c r="CU394" s="182"/>
      <c r="CV394" s="182"/>
      <c r="CW394" s="182"/>
      <c r="CX394" s="182"/>
      <c r="CY394" s="182"/>
      <c r="CZ394" s="182"/>
      <c r="DA394" s="182"/>
      <c r="DB394" s="182"/>
      <c r="DC394" s="182"/>
      <c r="DD394" s="182"/>
      <c r="DE394" s="182"/>
      <c r="DF394" s="182"/>
      <c r="DG394" s="182"/>
      <c r="DH394" s="182"/>
      <c r="DI394" s="182"/>
      <c r="DJ394" s="182"/>
      <c r="DK394" s="182"/>
      <c r="DL394" s="182"/>
      <c r="DM394" s="182"/>
      <c r="DN394" s="182"/>
    </row>
    <row r="395" spans="1:118" ht="13.35" customHeight="1" x14ac:dyDescent="0.25">
      <c r="A395" s="260"/>
      <c r="B395" s="263"/>
      <c r="C395" s="239"/>
      <c r="D395" s="239"/>
      <c r="E395" s="239"/>
      <c r="F395" s="239"/>
      <c r="G395" s="239"/>
      <c r="H395" s="239"/>
      <c r="I395" s="239"/>
      <c r="J395" s="242"/>
      <c r="K395" s="245"/>
      <c r="L395" s="245"/>
      <c r="M395" s="248"/>
      <c r="N395" s="251"/>
      <c r="O395" s="233"/>
      <c r="P395" s="233"/>
      <c r="Q395" s="233"/>
      <c r="R395" s="236"/>
      <c r="S395" s="236"/>
      <c r="T395" s="219"/>
      <c r="U395" s="219"/>
      <c r="V395" s="219"/>
      <c r="W395" s="219"/>
      <c r="X395" s="24" t="s">
        <v>576</v>
      </c>
      <c r="Y395" s="102" t="s">
        <v>577</v>
      </c>
      <c r="Z395" s="224"/>
      <c r="AA395" s="24">
        <v>13.509521904000001</v>
      </c>
      <c r="AD395" s="24">
        <v>191.52103555555598</v>
      </c>
      <c r="AE395" s="24"/>
      <c r="AF395" s="24"/>
      <c r="AG395" s="24"/>
      <c r="AH395" s="24"/>
      <c r="AI395" s="24"/>
      <c r="AJ395" s="24"/>
      <c r="AL395" s="24"/>
      <c r="AM395" s="24"/>
      <c r="AO395" s="24">
        <v>0.4</v>
      </c>
      <c r="AP395" s="24">
        <v>1.1000000000000001</v>
      </c>
      <c r="AQ395" s="227"/>
      <c r="AR395" s="182"/>
      <c r="AS395" s="182"/>
      <c r="AT395" s="182"/>
      <c r="AU395" s="182"/>
      <c r="AV395" s="182"/>
      <c r="AW395" s="182"/>
      <c r="AX395" s="182"/>
      <c r="AY395" s="182"/>
      <c r="AZ395" s="182"/>
      <c r="BA395" s="182"/>
      <c r="BB395" s="182"/>
      <c r="BC395" s="182"/>
      <c r="BD395" s="182"/>
      <c r="BE395" s="182"/>
      <c r="BF395" s="182"/>
      <c r="BG395" s="182"/>
      <c r="BH395" s="182"/>
      <c r="BI395" s="182"/>
      <c r="BJ395" s="182"/>
      <c r="BK395" s="182"/>
      <c r="BL395" s="182"/>
      <c r="BM395" s="182"/>
      <c r="BN395" s="182"/>
      <c r="BO395" s="182"/>
      <c r="BP395" s="182"/>
      <c r="BQ395" s="182"/>
      <c r="BR395" s="182"/>
      <c r="BS395" s="182"/>
      <c r="BT395" s="182"/>
      <c r="BU395" s="182"/>
      <c r="BV395" s="182"/>
      <c r="BW395" s="182"/>
      <c r="BX395" s="182"/>
      <c r="BY395" s="182"/>
      <c r="BZ395" s="182"/>
      <c r="CA395" s="182"/>
      <c r="CB395" s="182"/>
      <c r="CC395" s="182"/>
      <c r="CD395" s="182"/>
      <c r="CE395" s="182"/>
      <c r="CF395" s="182"/>
      <c r="CG395" s="182"/>
      <c r="CH395" s="182"/>
      <c r="CI395" s="182"/>
      <c r="CJ395" s="182"/>
      <c r="CK395" s="182"/>
      <c r="CL395" s="182"/>
      <c r="CM395" s="182"/>
      <c r="CN395" s="182"/>
      <c r="CO395" s="182"/>
      <c r="CP395" s="182"/>
      <c r="CQ395" s="182"/>
      <c r="CR395" s="182"/>
      <c r="CS395" s="182"/>
      <c r="CT395" s="182"/>
      <c r="CU395" s="182"/>
      <c r="CV395" s="182"/>
      <c r="CW395" s="182"/>
      <c r="CX395" s="182"/>
      <c r="CY395" s="182"/>
      <c r="CZ395" s="182"/>
      <c r="DA395" s="182"/>
      <c r="DB395" s="182"/>
      <c r="DC395" s="182"/>
      <c r="DD395" s="182"/>
      <c r="DE395" s="182"/>
      <c r="DF395" s="182"/>
      <c r="DG395" s="182"/>
      <c r="DH395" s="182"/>
      <c r="DI395" s="182"/>
      <c r="DJ395" s="182"/>
      <c r="DK395" s="182"/>
      <c r="DL395" s="182"/>
      <c r="DM395" s="182"/>
      <c r="DN395" s="182"/>
    </row>
    <row r="396" spans="1:118" ht="13.35" customHeight="1" x14ac:dyDescent="0.25">
      <c r="A396" s="260"/>
      <c r="B396" s="263"/>
      <c r="C396" s="239"/>
      <c r="D396" s="239"/>
      <c r="E396" s="239"/>
      <c r="F396" s="239"/>
      <c r="G396" s="239"/>
      <c r="H396" s="239"/>
      <c r="I396" s="239"/>
      <c r="J396" s="242"/>
      <c r="K396" s="245"/>
      <c r="L396" s="245"/>
      <c r="M396" s="248"/>
      <c r="N396" s="251"/>
      <c r="O396" s="233"/>
      <c r="P396" s="233"/>
      <c r="Q396" s="233"/>
      <c r="R396" s="236"/>
      <c r="S396" s="236"/>
      <c r="T396" s="219"/>
      <c r="U396" s="219"/>
      <c r="V396" s="219"/>
      <c r="W396" s="219"/>
      <c r="X396" s="24" t="s">
        <v>578</v>
      </c>
      <c r="Y396" s="102" t="s">
        <v>579</v>
      </c>
      <c r="Z396" s="224"/>
      <c r="AA396" s="24">
        <v>13.509521904000001</v>
      </c>
      <c r="AD396" s="24">
        <v>62.244336555555698</v>
      </c>
      <c r="AE396" s="24"/>
      <c r="AF396" s="24"/>
      <c r="AG396" s="24"/>
      <c r="AH396" s="24"/>
      <c r="AI396" s="24"/>
      <c r="AJ396" s="24"/>
      <c r="AL396" s="24"/>
      <c r="AM396" s="24"/>
      <c r="AO396" s="24">
        <v>0.65</v>
      </c>
      <c r="AP396" s="24">
        <v>0.36</v>
      </c>
      <c r="AQ396" s="227"/>
      <c r="AR396" s="182"/>
      <c r="AS396" s="182"/>
      <c r="AT396" s="182"/>
      <c r="AU396" s="182"/>
      <c r="AV396" s="182"/>
      <c r="AW396" s="182"/>
      <c r="AX396" s="182"/>
      <c r="AY396" s="182"/>
      <c r="AZ396" s="182"/>
      <c r="BA396" s="182"/>
      <c r="BB396" s="182"/>
      <c r="BC396" s="182"/>
      <c r="BD396" s="182"/>
      <c r="BE396" s="182"/>
      <c r="BF396" s="182"/>
      <c r="BG396" s="182"/>
      <c r="BH396" s="182"/>
      <c r="BI396" s="182"/>
      <c r="BJ396" s="182"/>
      <c r="BK396" s="182"/>
      <c r="BL396" s="182"/>
      <c r="BM396" s="182"/>
      <c r="BN396" s="182"/>
      <c r="BO396" s="182"/>
      <c r="BP396" s="182"/>
      <c r="BQ396" s="182"/>
      <c r="BR396" s="182"/>
      <c r="BS396" s="182"/>
      <c r="BT396" s="182"/>
      <c r="BU396" s="182"/>
      <c r="BV396" s="182"/>
      <c r="BW396" s="182"/>
      <c r="BX396" s="182"/>
      <c r="BY396" s="182"/>
      <c r="BZ396" s="182"/>
      <c r="CA396" s="182"/>
      <c r="CB396" s="182"/>
      <c r="CC396" s="182"/>
      <c r="CD396" s="182"/>
      <c r="CE396" s="182"/>
      <c r="CF396" s="182"/>
      <c r="CG396" s="182"/>
      <c r="CH396" s="182"/>
      <c r="CI396" s="182"/>
      <c r="CJ396" s="182"/>
      <c r="CK396" s="182"/>
      <c r="CL396" s="182"/>
      <c r="CM396" s="182"/>
      <c r="CN396" s="182"/>
      <c r="CO396" s="182"/>
      <c r="CP396" s="182"/>
      <c r="CQ396" s="182"/>
      <c r="CR396" s="182"/>
      <c r="CS396" s="182"/>
      <c r="CT396" s="182"/>
      <c r="CU396" s="182"/>
      <c r="CV396" s="182"/>
      <c r="CW396" s="182"/>
      <c r="CX396" s="182"/>
      <c r="CY396" s="182"/>
      <c r="CZ396" s="182"/>
      <c r="DA396" s="182"/>
      <c r="DB396" s="182"/>
      <c r="DC396" s="182"/>
      <c r="DD396" s="182"/>
      <c r="DE396" s="182"/>
      <c r="DF396" s="182"/>
      <c r="DG396" s="182"/>
      <c r="DH396" s="182"/>
      <c r="DI396" s="182"/>
      <c r="DJ396" s="182"/>
      <c r="DK396" s="182"/>
      <c r="DL396" s="182"/>
      <c r="DM396" s="182"/>
      <c r="DN396" s="182"/>
    </row>
    <row r="397" spans="1:118" s="35" customFormat="1" ht="13.35" customHeight="1" thickBot="1" x14ac:dyDescent="0.3">
      <c r="A397" s="261"/>
      <c r="B397" s="264"/>
      <c r="C397" s="240"/>
      <c r="D397" s="240"/>
      <c r="E397" s="240"/>
      <c r="F397" s="240"/>
      <c r="G397" s="240"/>
      <c r="H397" s="240"/>
      <c r="I397" s="240"/>
      <c r="J397" s="243"/>
      <c r="K397" s="246"/>
      <c r="L397" s="246"/>
      <c r="M397" s="249"/>
      <c r="N397" s="252"/>
      <c r="O397" s="234"/>
      <c r="P397" s="234"/>
      <c r="Q397" s="234"/>
      <c r="R397" s="237"/>
      <c r="S397" s="237"/>
      <c r="T397" s="220"/>
      <c r="U397" s="220"/>
      <c r="V397" s="220"/>
      <c r="W397" s="220"/>
      <c r="X397" s="34" t="s">
        <v>580</v>
      </c>
      <c r="Y397" s="126" t="s">
        <v>581</v>
      </c>
      <c r="Z397" s="225"/>
      <c r="AA397" s="34">
        <v>13.509521904000001</v>
      </c>
      <c r="AB397" s="34"/>
      <c r="AC397" s="34"/>
      <c r="AD397" s="34">
        <v>71.820388333333497</v>
      </c>
      <c r="AE397" s="34"/>
      <c r="AF397" s="34"/>
      <c r="AG397" s="34"/>
      <c r="AH397" s="34"/>
      <c r="AI397" s="34"/>
      <c r="AJ397" s="34"/>
      <c r="AK397" s="34"/>
      <c r="AL397" s="34"/>
      <c r="AM397" s="34"/>
      <c r="AN397" s="34"/>
      <c r="AO397" s="34">
        <v>0.6</v>
      </c>
      <c r="AP397" s="34">
        <v>0.36</v>
      </c>
      <c r="AQ397" s="228"/>
      <c r="AR397" s="183"/>
      <c r="AS397" s="183"/>
      <c r="AT397" s="183"/>
      <c r="AU397" s="183"/>
      <c r="AV397" s="183"/>
      <c r="AW397" s="183"/>
      <c r="AX397" s="183"/>
      <c r="AY397" s="183"/>
      <c r="AZ397" s="183"/>
      <c r="BA397" s="183"/>
      <c r="BB397" s="183"/>
      <c r="BC397" s="183"/>
      <c r="BD397" s="183"/>
      <c r="BE397" s="183"/>
      <c r="BF397" s="183"/>
      <c r="BG397" s="183"/>
      <c r="BH397" s="183"/>
      <c r="BI397" s="183"/>
      <c r="BJ397" s="183"/>
      <c r="BK397" s="183"/>
      <c r="BL397" s="183"/>
      <c r="BM397" s="183"/>
      <c r="BN397" s="183"/>
      <c r="BO397" s="183"/>
      <c r="BP397" s="183"/>
      <c r="BQ397" s="183"/>
      <c r="BR397" s="183"/>
      <c r="BS397" s="183"/>
      <c r="BT397" s="183"/>
      <c r="BU397" s="183"/>
      <c r="BV397" s="183"/>
      <c r="BW397" s="183"/>
      <c r="BX397" s="183"/>
      <c r="BY397" s="183"/>
      <c r="BZ397" s="183"/>
      <c r="CA397" s="183"/>
      <c r="CB397" s="183"/>
      <c r="CC397" s="183"/>
      <c r="CD397" s="183"/>
      <c r="CE397" s="183"/>
      <c r="CF397" s="183"/>
      <c r="CG397" s="183"/>
      <c r="CH397" s="183"/>
      <c r="CI397" s="183"/>
      <c r="CJ397" s="183"/>
      <c r="CK397" s="183"/>
      <c r="CL397" s="183"/>
      <c r="CM397" s="183"/>
      <c r="CN397" s="183"/>
      <c r="CO397" s="183"/>
      <c r="CP397" s="183"/>
      <c r="CQ397" s="183"/>
      <c r="CR397" s="183"/>
      <c r="CS397" s="183"/>
      <c r="CT397" s="183"/>
      <c r="CU397" s="183"/>
      <c r="CV397" s="183"/>
      <c r="CW397" s="183"/>
      <c r="CX397" s="183"/>
      <c r="CY397" s="183"/>
      <c r="CZ397" s="183"/>
      <c r="DA397" s="183"/>
      <c r="DB397" s="183"/>
      <c r="DC397" s="183"/>
      <c r="DD397" s="183"/>
      <c r="DE397" s="183"/>
      <c r="DF397" s="183"/>
      <c r="DG397" s="183"/>
      <c r="DH397" s="183"/>
      <c r="DI397" s="183"/>
      <c r="DJ397" s="183"/>
      <c r="DK397" s="183"/>
      <c r="DL397" s="183"/>
      <c r="DM397" s="183"/>
      <c r="DN397" s="183"/>
    </row>
    <row r="398" spans="1:118" s="20" customFormat="1" ht="20.100000000000001" customHeight="1" x14ac:dyDescent="0.25">
      <c r="A398" s="259">
        <v>106</v>
      </c>
      <c r="B398" s="262" t="s">
        <v>481</v>
      </c>
      <c r="C398" s="265"/>
      <c r="D398" s="238" t="s">
        <v>482</v>
      </c>
      <c r="E398" s="265"/>
      <c r="F398" s="238" t="s">
        <v>582</v>
      </c>
      <c r="G398" s="238" t="s">
        <v>45</v>
      </c>
      <c r="H398" s="265"/>
      <c r="I398" s="238" t="s">
        <v>64</v>
      </c>
      <c r="J398" s="241"/>
      <c r="K398" s="244">
        <v>192.24490919189998</v>
      </c>
      <c r="L398" s="244">
        <v>53.722524</v>
      </c>
      <c r="M398" s="247">
        <v>216.74</v>
      </c>
      <c r="N398" s="250" t="s">
        <v>484</v>
      </c>
      <c r="O398" s="232">
        <v>1.47</v>
      </c>
      <c r="P398" s="232"/>
      <c r="Q398" s="232"/>
      <c r="R398" s="235">
        <v>5.18</v>
      </c>
      <c r="S398" s="235">
        <f>R398/O398</f>
        <v>3.5238095238095237</v>
      </c>
      <c r="T398" s="218">
        <v>21580592.1941843</v>
      </c>
      <c r="U398" s="218">
        <f>V398*10^-12</f>
        <v>0.22867458644183999</v>
      </c>
      <c r="V398" s="218">
        <v>228674586441.84</v>
      </c>
      <c r="W398" s="218">
        <f>T398*U398</f>
        <v>4934932.9951750953</v>
      </c>
      <c r="X398" s="122" t="s">
        <v>558</v>
      </c>
      <c r="Y398" s="123" t="s">
        <v>583</v>
      </c>
      <c r="Z398" s="223"/>
      <c r="AA398" s="19">
        <v>18.850388771999999</v>
      </c>
      <c r="AB398" s="19">
        <v>30</v>
      </c>
      <c r="AC398" s="19"/>
      <c r="AD398" s="19"/>
      <c r="AE398" s="19"/>
      <c r="AF398" s="19"/>
      <c r="AG398" s="19"/>
      <c r="AH398" s="19"/>
      <c r="AI398" s="19"/>
      <c r="AJ398" s="19"/>
      <c r="AK398" s="19"/>
      <c r="AL398" s="19" t="s">
        <v>50</v>
      </c>
      <c r="AM398" s="19"/>
      <c r="AN398" s="19"/>
      <c r="AO398" s="19">
        <v>1</v>
      </c>
      <c r="AP398" s="19">
        <v>0.89</v>
      </c>
      <c r="AQ398" s="226"/>
      <c r="AR398" s="184"/>
      <c r="AS398" s="184"/>
      <c r="AT398" s="184"/>
      <c r="AU398" s="184"/>
      <c r="AV398" s="184"/>
      <c r="AW398" s="184"/>
      <c r="AX398" s="184"/>
      <c r="AY398" s="184"/>
      <c r="AZ398" s="184"/>
      <c r="BA398" s="184"/>
      <c r="BB398" s="184"/>
      <c r="BC398" s="184"/>
      <c r="BD398" s="184"/>
      <c r="BE398" s="184"/>
      <c r="BF398" s="184"/>
      <c r="BG398" s="184"/>
      <c r="BH398" s="184"/>
      <c r="BI398" s="184"/>
      <c r="BJ398" s="184"/>
      <c r="BK398" s="184"/>
      <c r="BL398" s="184"/>
      <c r="BM398" s="184"/>
      <c r="BN398" s="184"/>
      <c r="BO398" s="184"/>
      <c r="BP398" s="184"/>
      <c r="BQ398" s="184"/>
      <c r="BR398" s="184"/>
      <c r="BS398" s="184"/>
      <c r="BT398" s="184"/>
      <c r="BU398" s="184"/>
      <c r="BV398" s="184"/>
      <c r="BW398" s="184"/>
      <c r="BX398" s="184"/>
      <c r="BY398" s="184"/>
      <c r="BZ398" s="184"/>
      <c r="CA398" s="184"/>
      <c r="CB398" s="184"/>
      <c r="CC398" s="184"/>
      <c r="CD398" s="184"/>
      <c r="CE398" s="184"/>
      <c r="CF398" s="184"/>
      <c r="CG398" s="184"/>
      <c r="CH398" s="184"/>
      <c r="CI398" s="184"/>
      <c r="CJ398" s="184"/>
      <c r="CK398" s="184"/>
      <c r="CL398" s="184"/>
      <c r="CM398" s="184"/>
      <c r="CN398" s="184"/>
      <c r="CO398" s="184"/>
      <c r="CP398" s="184"/>
      <c r="CQ398" s="184"/>
      <c r="CR398" s="184"/>
      <c r="CS398" s="184"/>
      <c r="CT398" s="184"/>
      <c r="CU398" s="184"/>
      <c r="CV398" s="184"/>
      <c r="CW398" s="184"/>
      <c r="CX398" s="184"/>
      <c r="CY398" s="184"/>
      <c r="CZ398" s="184"/>
      <c r="DA398" s="184"/>
      <c r="DB398" s="184"/>
      <c r="DC398" s="184"/>
      <c r="DD398" s="184"/>
      <c r="DE398" s="184"/>
      <c r="DF398" s="184"/>
      <c r="DG398" s="184"/>
      <c r="DH398" s="184"/>
      <c r="DI398" s="184"/>
      <c r="DJ398" s="184"/>
      <c r="DK398" s="184"/>
      <c r="DL398" s="184"/>
      <c r="DM398" s="184"/>
      <c r="DN398" s="184"/>
    </row>
    <row r="399" spans="1:118" ht="20.100000000000001" customHeight="1" x14ac:dyDescent="0.25">
      <c r="A399" s="260"/>
      <c r="B399" s="263"/>
      <c r="C399" s="239"/>
      <c r="D399" s="239"/>
      <c r="E399" s="239"/>
      <c r="F399" s="239"/>
      <c r="G399" s="239"/>
      <c r="H399" s="239"/>
      <c r="I399" s="239"/>
      <c r="J399" s="242"/>
      <c r="K399" s="245"/>
      <c r="L399" s="245"/>
      <c r="M399" s="248"/>
      <c r="N399" s="251"/>
      <c r="O399" s="233"/>
      <c r="P399" s="233"/>
      <c r="Q399" s="233"/>
      <c r="R399" s="236"/>
      <c r="S399" s="236"/>
      <c r="T399" s="219"/>
      <c r="U399" s="219"/>
      <c r="V399" s="219"/>
      <c r="W399" s="219"/>
      <c r="X399" s="101" t="s">
        <v>584</v>
      </c>
      <c r="Y399" s="102" t="s">
        <v>585</v>
      </c>
      <c r="Z399" s="224"/>
      <c r="AA399" s="24">
        <v>18.850388771999999</v>
      </c>
      <c r="AB399" s="24">
        <v>32.5</v>
      </c>
      <c r="AD399" s="24"/>
      <c r="AE399" s="24"/>
      <c r="AF399" s="24"/>
      <c r="AG399" s="24"/>
      <c r="AH399" s="24"/>
      <c r="AI399" s="24"/>
      <c r="AJ399" s="24"/>
      <c r="AL399" s="24"/>
      <c r="AM399" s="24"/>
      <c r="AO399" s="24">
        <v>1</v>
      </c>
      <c r="AP399" s="24">
        <v>1.3</v>
      </c>
      <c r="AQ399" s="227"/>
      <c r="AR399" s="182"/>
      <c r="AS399" s="182"/>
      <c r="AT399" s="182"/>
      <c r="AU399" s="182"/>
      <c r="AV399" s="182"/>
      <c r="AW399" s="182"/>
      <c r="AX399" s="182"/>
      <c r="AY399" s="182"/>
      <c r="AZ399" s="182"/>
      <c r="BA399" s="182"/>
      <c r="BB399" s="182"/>
      <c r="BC399" s="182"/>
      <c r="BD399" s="182"/>
      <c r="BE399" s="182"/>
      <c r="BF399" s="182"/>
      <c r="BG399" s="182"/>
      <c r="BH399" s="182"/>
      <c r="BI399" s="182"/>
      <c r="BJ399" s="182"/>
      <c r="BK399" s="182"/>
      <c r="BL399" s="182"/>
      <c r="BM399" s="182"/>
      <c r="BN399" s="182"/>
      <c r="BO399" s="182"/>
      <c r="BP399" s="182"/>
      <c r="BQ399" s="182"/>
      <c r="BR399" s="182"/>
      <c r="BS399" s="182"/>
      <c r="BT399" s="182"/>
      <c r="BU399" s="182"/>
      <c r="BV399" s="182"/>
      <c r="BW399" s="182"/>
      <c r="BX399" s="182"/>
      <c r="BY399" s="182"/>
      <c r="BZ399" s="182"/>
      <c r="CA399" s="182"/>
      <c r="CB399" s="182"/>
      <c r="CC399" s="182"/>
      <c r="CD399" s="182"/>
      <c r="CE399" s="182"/>
      <c r="CF399" s="182"/>
      <c r="CG399" s="182"/>
      <c r="CH399" s="182"/>
      <c r="CI399" s="182"/>
      <c r="CJ399" s="182"/>
      <c r="CK399" s="182"/>
      <c r="CL399" s="182"/>
      <c r="CM399" s="182"/>
      <c r="CN399" s="182"/>
      <c r="CO399" s="182"/>
      <c r="CP399" s="182"/>
      <c r="CQ399" s="182"/>
      <c r="CR399" s="182"/>
      <c r="CS399" s="182"/>
      <c r="CT399" s="182"/>
      <c r="CU399" s="182"/>
      <c r="CV399" s="182"/>
      <c r="CW399" s="182"/>
      <c r="CX399" s="182"/>
      <c r="CY399" s="182"/>
      <c r="CZ399" s="182"/>
      <c r="DA399" s="182"/>
      <c r="DB399" s="182"/>
      <c r="DC399" s="182"/>
      <c r="DD399" s="182"/>
      <c r="DE399" s="182"/>
      <c r="DF399" s="182"/>
      <c r="DG399" s="182"/>
      <c r="DH399" s="182"/>
      <c r="DI399" s="182"/>
      <c r="DJ399" s="182"/>
      <c r="DK399" s="182"/>
      <c r="DL399" s="182"/>
      <c r="DM399" s="182"/>
      <c r="DN399" s="182"/>
    </row>
    <row r="400" spans="1:118" ht="20.100000000000001" customHeight="1" x14ac:dyDescent="0.25">
      <c r="A400" s="260"/>
      <c r="B400" s="263"/>
      <c r="C400" s="239"/>
      <c r="D400" s="239"/>
      <c r="E400" s="239"/>
      <c r="F400" s="239"/>
      <c r="G400" s="239"/>
      <c r="H400" s="239"/>
      <c r="I400" s="239"/>
      <c r="J400" s="242"/>
      <c r="K400" s="245"/>
      <c r="L400" s="245"/>
      <c r="M400" s="248"/>
      <c r="N400" s="251"/>
      <c r="O400" s="233"/>
      <c r="P400" s="233"/>
      <c r="Q400" s="233"/>
      <c r="R400" s="236"/>
      <c r="S400" s="236"/>
      <c r="T400" s="219"/>
      <c r="U400" s="219"/>
      <c r="V400" s="219"/>
      <c r="W400" s="219"/>
      <c r="X400" s="197" t="s">
        <v>586</v>
      </c>
      <c r="Y400" s="102" t="s">
        <v>587</v>
      </c>
      <c r="Z400" s="224"/>
      <c r="AA400" s="24">
        <v>20.421254503</v>
      </c>
      <c r="AB400" s="24">
        <v>43</v>
      </c>
      <c r="AD400" s="24"/>
      <c r="AE400" s="24"/>
      <c r="AF400" s="24"/>
      <c r="AG400" s="24"/>
      <c r="AH400" s="24"/>
      <c r="AI400" s="24"/>
      <c r="AJ400" s="24"/>
      <c r="AL400" s="24"/>
      <c r="AM400" s="24"/>
      <c r="AO400" s="24">
        <v>0.84</v>
      </c>
      <c r="AP400" s="24">
        <v>3.85</v>
      </c>
      <c r="AQ400" s="227"/>
      <c r="AR400" s="182"/>
      <c r="AS400" s="182"/>
      <c r="AT400" s="182"/>
      <c r="AU400" s="182"/>
      <c r="AV400" s="182"/>
      <c r="AW400" s="182"/>
      <c r="AX400" s="182"/>
      <c r="AY400" s="182"/>
      <c r="AZ400" s="182"/>
      <c r="BA400" s="182"/>
      <c r="BB400" s="182"/>
      <c r="BC400" s="182"/>
      <c r="BD400" s="182"/>
      <c r="BE400" s="182"/>
      <c r="BF400" s="182"/>
      <c r="BG400" s="182"/>
      <c r="BH400" s="182"/>
      <c r="BI400" s="182"/>
      <c r="BJ400" s="182"/>
      <c r="BK400" s="182"/>
      <c r="BL400" s="182"/>
      <c r="BM400" s="182"/>
      <c r="BN400" s="182"/>
      <c r="BO400" s="182"/>
      <c r="BP400" s="182"/>
      <c r="BQ400" s="182"/>
      <c r="BR400" s="182"/>
      <c r="BS400" s="182"/>
      <c r="BT400" s="182"/>
      <c r="BU400" s="182"/>
      <c r="BV400" s="182"/>
      <c r="BW400" s="182"/>
      <c r="BX400" s="182"/>
      <c r="BY400" s="182"/>
      <c r="BZ400" s="182"/>
      <c r="CA400" s="182"/>
      <c r="CB400" s="182"/>
      <c r="CC400" s="182"/>
      <c r="CD400" s="182"/>
      <c r="CE400" s="182"/>
      <c r="CF400" s="182"/>
      <c r="CG400" s="182"/>
      <c r="CH400" s="182"/>
      <c r="CI400" s="182"/>
      <c r="CJ400" s="182"/>
      <c r="CK400" s="182"/>
      <c r="CL400" s="182"/>
      <c r="CM400" s="182"/>
      <c r="CN400" s="182"/>
      <c r="CO400" s="182"/>
      <c r="CP400" s="182"/>
      <c r="CQ400" s="182"/>
      <c r="CR400" s="182"/>
      <c r="CS400" s="182"/>
      <c r="CT400" s="182"/>
      <c r="CU400" s="182"/>
      <c r="CV400" s="182"/>
      <c r="CW400" s="182"/>
      <c r="CX400" s="182"/>
      <c r="CY400" s="182"/>
      <c r="CZ400" s="182"/>
      <c r="DA400" s="182"/>
      <c r="DB400" s="182"/>
      <c r="DC400" s="182"/>
      <c r="DD400" s="182"/>
      <c r="DE400" s="182"/>
      <c r="DF400" s="182"/>
      <c r="DG400" s="182"/>
      <c r="DH400" s="182"/>
      <c r="DI400" s="182"/>
      <c r="DJ400" s="182"/>
      <c r="DK400" s="182"/>
      <c r="DL400" s="182"/>
      <c r="DM400" s="182"/>
      <c r="DN400" s="182"/>
    </row>
    <row r="401" spans="1:118" ht="20.100000000000001" customHeight="1" x14ac:dyDescent="0.25">
      <c r="A401" s="260"/>
      <c r="B401" s="263"/>
      <c r="C401" s="239"/>
      <c r="D401" s="239"/>
      <c r="E401" s="239"/>
      <c r="F401" s="239"/>
      <c r="G401" s="239"/>
      <c r="H401" s="239"/>
      <c r="I401" s="239"/>
      <c r="J401" s="242"/>
      <c r="K401" s="245"/>
      <c r="L401" s="245"/>
      <c r="M401" s="248"/>
      <c r="N401" s="251"/>
      <c r="O401" s="233"/>
      <c r="P401" s="233"/>
      <c r="Q401" s="233"/>
      <c r="R401" s="236"/>
      <c r="S401" s="236"/>
      <c r="T401" s="219"/>
      <c r="U401" s="219"/>
      <c r="V401" s="219"/>
      <c r="W401" s="219"/>
      <c r="X401" s="101" t="s">
        <v>563</v>
      </c>
      <c r="Y401" s="102" t="s">
        <v>588</v>
      </c>
      <c r="Z401" s="224"/>
      <c r="AA401" s="24">
        <v>20.421254503</v>
      </c>
      <c r="AB401" s="24">
        <v>38</v>
      </c>
      <c r="AD401" s="24"/>
      <c r="AE401" s="24"/>
      <c r="AF401" s="24"/>
      <c r="AG401" s="24"/>
      <c r="AH401" s="24"/>
      <c r="AI401" s="24"/>
      <c r="AJ401" s="24"/>
      <c r="AL401" s="24"/>
      <c r="AM401" s="24"/>
      <c r="AO401" s="24">
        <v>0.94</v>
      </c>
      <c r="AP401" s="24">
        <v>5.04</v>
      </c>
      <c r="AQ401" s="227"/>
      <c r="AR401" s="182"/>
      <c r="AS401" s="182"/>
      <c r="AT401" s="182"/>
      <c r="AU401" s="182"/>
      <c r="AV401" s="182"/>
      <c r="AW401" s="182"/>
      <c r="AX401" s="182"/>
      <c r="AY401" s="182"/>
      <c r="AZ401" s="182"/>
      <c r="BA401" s="182"/>
      <c r="BB401" s="182"/>
      <c r="BC401" s="182"/>
      <c r="BD401" s="182"/>
      <c r="BE401" s="182"/>
      <c r="BF401" s="182"/>
      <c r="BG401" s="182"/>
      <c r="BH401" s="182"/>
      <c r="BI401" s="182"/>
      <c r="BJ401" s="182"/>
      <c r="BK401" s="182"/>
      <c r="BL401" s="182"/>
      <c r="BM401" s="182"/>
      <c r="BN401" s="182"/>
      <c r="BO401" s="182"/>
      <c r="BP401" s="182"/>
      <c r="BQ401" s="182"/>
      <c r="BR401" s="182"/>
      <c r="BS401" s="182"/>
      <c r="BT401" s="182"/>
      <c r="BU401" s="182"/>
      <c r="BV401" s="182"/>
      <c r="BW401" s="182"/>
      <c r="BX401" s="182"/>
      <c r="BY401" s="182"/>
      <c r="BZ401" s="182"/>
      <c r="CA401" s="182"/>
      <c r="CB401" s="182"/>
      <c r="CC401" s="182"/>
      <c r="CD401" s="182"/>
      <c r="CE401" s="182"/>
      <c r="CF401" s="182"/>
      <c r="CG401" s="182"/>
      <c r="CH401" s="182"/>
      <c r="CI401" s="182"/>
      <c r="CJ401" s="182"/>
      <c r="CK401" s="182"/>
      <c r="CL401" s="182"/>
      <c r="CM401" s="182"/>
      <c r="CN401" s="182"/>
      <c r="CO401" s="182"/>
      <c r="CP401" s="182"/>
      <c r="CQ401" s="182"/>
      <c r="CR401" s="182"/>
      <c r="CS401" s="182"/>
      <c r="CT401" s="182"/>
      <c r="CU401" s="182"/>
      <c r="CV401" s="182"/>
      <c r="CW401" s="182"/>
      <c r="CX401" s="182"/>
      <c r="CY401" s="182"/>
      <c r="CZ401" s="182"/>
      <c r="DA401" s="182"/>
      <c r="DB401" s="182"/>
      <c r="DC401" s="182"/>
      <c r="DD401" s="182"/>
      <c r="DE401" s="182"/>
      <c r="DF401" s="182"/>
      <c r="DG401" s="182"/>
      <c r="DH401" s="182"/>
      <c r="DI401" s="182"/>
      <c r="DJ401" s="182"/>
      <c r="DK401" s="182"/>
      <c r="DL401" s="182"/>
      <c r="DM401" s="182"/>
      <c r="DN401" s="182"/>
    </row>
    <row r="402" spans="1:118" ht="20.100000000000001" customHeight="1" x14ac:dyDescent="0.25">
      <c r="A402" s="260"/>
      <c r="B402" s="263"/>
      <c r="C402" s="239"/>
      <c r="D402" s="239"/>
      <c r="E402" s="239"/>
      <c r="F402" s="239"/>
      <c r="G402" s="239"/>
      <c r="H402" s="239"/>
      <c r="I402" s="239"/>
      <c r="J402" s="242"/>
      <c r="K402" s="245"/>
      <c r="L402" s="245"/>
      <c r="M402" s="248"/>
      <c r="N402" s="251"/>
      <c r="O402" s="233"/>
      <c r="P402" s="233"/>
      <c r="Q402" s="233"/>
      <c r="R402" s="236"/>
      <c r="S402" s="236"/>
      <c r="T402" s="219"/>
      <c r="U402" s="219"/>
      <c r="V402" s="219"/>
      <c r="W402" s="219"/>
      <c r="X402" s="101" t="s">
        <v>589</v>
      </c>
      <c r="Y402" s="102" t="s">
        <v>588</v>
      </c>
      <c r="Z402" s="224"/>
      <c r="AA402" s="24">
        <v>20.421254503</v>
      </c>
      <c r="AB402" s="24">
        <v>38</v>
      </c>
      <c r="AD402" s="24"/>
      <c r="AE402" s="24"/>
      <c r="AF402" s="24"/>
      <c r="AG402" s="24"/>
      <c r="AH402" s="24"/>
      <c r="AI402" s="24"/>
      <c r="AJ402" s="24"/>
      <c r="AL402" s="24"/>
      <c r="AM402" s="24"/>
      <c r="AO402" s="24">
        <v>0.94</v>
      </c>
      <c r="AP402" s="24">
        <v>28.36</v>
      </c>
      <c r="AQ402" s="227"/>
      <c r="AR402" s="182"/>
      <c r="AS402" s="182"/>
      <c r="AT402" s="182"/>
      <c r="AU402" s="182"/>
      <c r="AV402" s="182"/>
      <c r="AW402" s="182"/>
      <c r="AX402" s="182"/>
      <c r="AY402" s="182"/>
      <c r="AZ402" s="182"/>
      <c r="BA402" s="182"/>
      <c r="BB402" s="182"/>
      <c r="BC402" s="182"/>
      <c r="BD402" s="182"/>
      <c r="BE402" s="182"/>
      <c r="BF402" s="182"/>
      <c r="BG402" s="182"/>
      <c r="BH402" s="182"/>
      <c r="BI402" s="182"/>
      <c r="BJ402" s="182"/>
      <c r="BK402" s="182"/>
      <c r="BL402" s="182"/>
      <c r="BM402" s="182"/>
      <c r="BN402" s="182"/>
      <c r="BO402" s="182"/>
      <c r="BP402" s="182"/>
      <c r="BQ402" s="182"/>
      <c r="BR402" s="182"/>
      <c r="BS402" s="182"/>
      <c r="BT402" s="182"/>
      <c r="BU402" s="182"/>
      <c r="BV402" s="182"/>
      <c r="BW402" s="182"/>
      <c r="BX402" s="182"/>
      <c r="BY402" s="182"/>
      <c r="BZ402" s="182"/>
      <c r="CA402" s="182"/>
      <c r="CB402" s="182"/>
      <c r="CC402" s="182"/>
      <c r="CD402" s="182"/>
      <c r="CE402" s="182"/>
      <c r="CF402" s="182"/>
      <c r="CG402" s="182"/>
      <c r="CH402" s="182"/>
      <c r="CI402" s="182"/>
      <c r="CJ402" s="182"/>
      <c r="CK402" s="182"/>
      <c r="CL402" s="182"/>
      <c r="CM402" s="182"/>
      <c r="CN402" s="182"/>
      <c r="CO402" s="182"/>
      <c r="CP402" s="182"/>
      <c r="CQ402" s="182"/>
      <c r="CR402" s="182"/>
      <c r="CS402" s="182"/>
      <c r="CT402" s="182"/>
      <c r="CU402" s="182"/>
      <c r="CV402" s="182"/>
      <c r="CW402" s="182"/>
      <c r="CX402" s="182"/>
      <c r="CY402" s="182"/>
      <c r="CZ402" s="182"/>
      <c r="DA402" s="182"/>
      <c r="DB402" s="182"/>
      <c r="DC402" s="182"/>
      <c r="DD402" s="182"/>
      <c r="DE402" s="182"/>
      <c r="DF402" s="182"/>
      <c r="DG402" s="182"/>
      <c r="DH402" s="182"/>
      <c r="DI402" s="182"/>
      <c r="DJ402" s="182"/>
      <c r="DK402" s="182"/>
      <c r="DL402" s="182"/>
      <c r="DM402" s="182"/>
      <c r="DN402" s="182"/>
    </row>
    <row r="403" spans="1:118" s="35" customFormat="1" ht="20.100000000000001" customHeight="1" thickBot="1" x14ac:dyDescent="0.3">
      <c r="A403" s="261"/>
      <c r="B403" s="264"/>
      <c r="C403" s="240"/>
      <c r="D403" s="240"/>
      <c r="E403" s="240"/>
      <c r="F403" s="240"/>
      <c r="G403" s="240"/>
      <c r="H403" s="240"/>
      <c r="I403" s="240"/>
      <c r="J403" s="243"/>
      <c r="K403" s="246"/>
      <c r="L403" s="246"/>
      <c r="M403" s="249"/>
      <c r="N403" s="252"/>
      <c r="O403" s="234"/>
      <c r="P403" s="234"/>
      <c r="Q403" s="234"/>
      <c r="R403" s="237"/>
      <c r="S403" s="237"/>
      <c r="T403" s="220"/>
      <c r="U403" s="220"/>
      <c r="V403" s="220"/>
      <c r="W403" s="220"/>
      <c r="X403" s="125" t="s">
        <v>590</v>
      </c>
      <c r="Y403" s="126" t="s">
        <v>591</v>
      </c>
      <c r="Z403" s="225"/>
      <c r="AA403" s="34">
        <v>20.421254503</v>
      </c>
      <c r="AB403" s="34">
        <v>45</v>
      </c>
      <c r="AC403" s="34"/>
      <c r="AD403" s="34"/>
      <c r="AE403" s="34"/>
      <c r="AF403" s="34"/>
      <c r="AG403" s="34"/>
      <c r="AH403" s="34"/>
      <c r="AI403" s="34"/>
      <c r="AJ403" s="34"/>
      <c r="AK403" s="34"/>
      <c r="AL403" s="34"/>
      <c r="AM403" s="34"/>
      <c r="AN403" s="34"/>
      <c r="AO403" s="34">
        <v>0.8</v>
      </c>
      <c r="AP403" s="34">
        <v>55.5</v>
      </c>
      <c r="AQ403" s="228"/>
      <c r="AR403" s="183"/>
      <c r="AS403" s="183"/>
      <c r="AT403" s="183"/>
      <c r="AU403" s="183"/>
      <c r="AV403" s="183"/>
      <c r="AW403" s="183"/>
      <c r="AX403" s="183"/>
      <c r="AY403" s="183"/>
      <c r="AZ403" s="183"/>
      <c r="BA403" s="183"/>
      <c r="BB403" s="183"/>
      <c r="BC403" s="183"/>
      <c r="BD403" s="183"/>
      <c r="BE403" s="183"/>
      <c r="BF403" s="183"/>
      <c r="BG403" s="183"/>
      <c r="BH403" s="183"/>
      <c r="BI403" s="183"/>
      <c r="BJ403" s="183"/>
      <c r="BK403" s="183"/>
      <c r="BL403" s="183"/>
      <c r="BM403" s="183"/>
      <c r="BN403" s="183"/>
      <c r="BO403" s="183"/>
      <c r="BP403" s="183"/>
      <c r="BQ403" s="183"/>
      <c r="BR403" s="183"/>
      <c r="BS403" s="183"/>
      <c r="BT403" s="183"/>
      <c r="BU403" s="183"/>
      <c r="BV403" s="183"/>
      <c r="BW403" s="183"/>
      <c r="BX403" s="183"/>
      <c r="BY403" s="183"/>
      <c r="BZ403" s="183"/>
      <c r="CA403" s="183"/>
      <c r="CB403" s="183"/>
      <c r="CC403" s="183"/>
      <c r="CD403" s="183"/>
      <c r="CE403" s="183"/>
      <c r="CF403" s="183"/>
      <c r="CG403" s="183"/>
      <c r="CH403" s="183"/>
      <c r="CI403" s="183"/>
      <c r="CJ403" s="183"/>
      <c r="CK403" s="183"/>
      <c r="CL403" s="183"/>
      <c r="CM403" s="183"/>
      <c r="CN403" s="183"/>
      <c r="CO403" s="183"/>
      <c r="CP403" s="183"/>
      <c r="CQ403" s="183"/>
      <c r="CR403" s="183"/>
      <c r="CS403" s="183"/>
      <c r="CT403" s="183"/>
      <c r="CU403" s="183"/>
      <c r="CV403" s="183"/>
      <c r="CW403" s="183"/>
      <c r="CX403" s="183"/>
      <c r="CY403" s="183"/>
      <c r="CZ403" s="183"/>
      <c r="DA403" s="183"/>
      <c r="DB403" s="183"/>
      <c r="DC403" s="183"/>
      <c r="DD403" s="183"/>
      <c r="DE403" s="183"/>
      <c r="DF403" s="183"/>
      <c r="DG403" s="183"/>
      <c r="DH403" s="183"/>
      <c r="DI403" s="183"/>
      <c r="DJ403" s="183"/>
      <c r="DK403" s="183"/>
      <c r="DL403" s="183"/>
      <c r="DM403" s="183"/>
      <c r="DN403" s="183"/>
    </row>
    <row r="404" spans="1:118" s="20" customFormat="1" ht="20.100000000000001" customHeight="1" x14ac:dyDescent="0.25">
      <c r="A404" s="259">
        <v>107</v>
      </c>
      <c r="B404" s="262" t="s">
        <v>481</v>
      </c>
      <c r="C404" s="265"/>
      <c r="D404" s="238" t="s">
        <v>482</v>
      </c>
      <c r="E404" s="265"/>
      <c r="F404" s="238" t="s">
        <v>592</v>
      </c>
      <c r="G404" s="238" t="s">
        <v>45</v>
      </c>
      <c r="H404" s="265"/>
      <c r="I404" s="238" t="s">
        <v>64</v>
      </c>
      <c r="J404" s="241"/>
      <c r="K404" s="244">
        <v>206.32408658360001</v>
      </c>
      <c r="L404" s="244">
        <v>250.37161</v>
      </c>
      <c r="M404" s="247">
        <v>166.38</v>
      </c>
      <c r="N404" s="250" t="s">
        <v>484</v>
      </c>
      <c r="O404" s="232">
        <v>1.524</v>
      </c>
      <c r="P404" s="232"/>
      <c r="Q404" s="232"/>
      <c r="R404" s="235">
        <v>6.49</v>
      </c>
      <c r="S404" s="235">
        <f>R404/O404</f>
        <v>4.258530183727034</v>
      </c>
      <c r="T404" s="218">
        <v>28199559.768119399</v>
      </c>
      <c r="U404" s="218">
        <f>V404*10^-12</f>
        <v>0.26479499174377896</v>
      </c>
      <c r="V404" s="218">
        <v>264794991743.77899</v>
      </c>
      <c r="W404" s="218">
        <f>T404*U404</f>
        <v>7467102.1959773777</v>
      </c>
      <c r="X404" s="122" t="s">
        <v>569</v>
      </c>
      <c r="Y404" s="123" t="s">
        <v>509</v>
      </c>
      <c r="Z404" s="223">
        <v>10</v>
      </c>
      <c r="AA404" s="19">
        <v>17.279523040999997</v>
      </c>
      <c r="AB404" s="19">
        <v>28</v>
      </c>
      <c r="AC404" s="19"/>
      <c r="AD404" s="19"/>
      <c r="AE404" s="19"/>
      <c r="AF404" s="19"/>
      <c r="AG404" s="19"/>
      <c r="AH404" s="19"/>
      <c r="AI404" s="19"/>
      <c r="AJ404" s="19"/>
      <c r="AK404" s="19"/>
      <c r="AL404" s="19" t="s">
        <v>50</v>
      </c>
      <c r="AM404" s="19"/>
      <c r="AN404" s="19"/>
      <c r="AO404" s="19">
        <v>1</v>
      </c>
      <c r="AP404" s="19">
        <v>0.2</v>
      </c>
      <c r="AQ404" s="226"/>
      <c r="AR404" s="184"/>
      <c r="AS404" s="184"/>
      <c r="AT404" s="184"/>
      <c r="AU404" s="184"/>
      <c r="AV404" s="184"/>
      <c r="AW404" s="184"/>
      <c r="AX404" s="184"/>
      <c r="AY404" s="184"/>
      <c r="AZ404" s="184"/>
      <c r="BA404" s="184"/>
      <c r="BB404" s="184"/>
      <c r="BC404" s="184"/>
      <c r="BD404" s="184"/>
      <c r="BE404" s="184"/>
      <c r="BF404" s="184"/>
      <c r="BG404" s="184"/>
      <c r="BH404" s="184"/>
      <c r="BI404" s="184"/>
      <c r="BJ404" s="184"/>
      <c r="BK404" s="184"/>
      <c r="BL404" s="184"/>
      <c r="BM404" s="184"/>
      <c r="BN404" s="184"/>
      <c r="BO404" s="184"/>
      <c r="BP404" s="184"/>
      <c r="BQ404" s="184"/>
      <c r="BR404" s="184"/>
      <c r="BS404" s="184"/>
      <c r="BT404" s="184"/>
      <c r="BU404" s="184"/>
      <c r="BV404" s="184"/>
      <c r="BW404" s="184"/>
      <c r="BX404" s="184"/>
      <c r="BY404" s="184"/>
      <c r="BZ404" s="184"/>
      <c r="CA404" s="184"/>
      <c r="CB404" s="184"/>
      <c r="CC404" s="184"/>
      <c r="CD404" s="184"/>
      <c r="CE404" s="184"/>
      <c r="CF404" s="184"/>
      <c r="CG404" s="184"/>
      <c r="CH404" s="184"/>
      <c r="CI404" s="184"/>
      <c r="CJ404" s="184"/>
      <c r="CK404" s="184"/>
      <c r="CL404" s="184"/>
      <c r="CM404" s="184"/>
      <c r="CN404" s="184"/>
      <c r="CO404" s="184"/>
      <c r="CP404" s="184"/>
      <c r="CQ404" s="184"/>
      <c r="CR404" s="184"/>
      <c r="CS404" s="184"/>
      <c r="CT404" s="184"/>
      <c r="CU404" s="184"/>
      <c r="CV404" s="184"/>
      <c r="CW404" s="184"/>
      <c r="CX404" s="184"/>
      <c r="CY404" s="184"/>
      <c r="CZ404" s="184"/>
      <c r="DA404" s="184"/>
      <c r="DB404" s="184"/>
      <c r="DC404" s="184"/>
      <c r="DD404" s="184"/>
      <c r="DE404" s="184"/>
      <c r="DF404" s="184"/>
      <c r="DG404" s="184"/>
      <c r="DH404" s="184"/>
      <c r="DI404" s="184"/>
      <c r="DJ404" s="184"/>
      <c r="DK404" s="184"/>
      <c r="DL404" s="184"/>
      <c r="DM404" s="184"/>
      <c r="DN404" s="184"/>
    </row>
    <row r="405" spans="1:118" ht="20.100000000000001" customHeight="1" x14ac:dyDescent="0.25">
      <c r="A405" s="260"/>
      <c r="B405" s="263"/>
      <c r="C405" s="239"/>
      <c r="D405" s="239"/>
      <c r="E405" s="239"/>
      <c r="F405" s="239"/>
      <c r="G405" s="239"/>
      <c r="H405" s="239"/>
      <c r="I405" s="239"/>
      <c r="J405" s="242"/>
      <c r="K405" s="245"/>
      <c r="L405" s="245"/>
      <c r="M405" s="248"/>
      <c r="N405" s="251"/>
      <c r="O405" s="233"/>
      <c r="P405" s="233"/>
      <c r="Q405" s="233"/>
      <c r="R405" s="236"/>
      <c r="S405" s="236"/>
      <c r="T405" s="219"/>
      <c r="U405" s="219"/>
      <c r="V405" s="219"/>
      <c r="W405" s="219"/>
      <c r="X405" s="101" t="s">
        <v>593</v>
      </c>
      <c r="Y405" s="102" t="s">
        <v>530</v>
      </c>
      <c r="Z405" s="224"/>
      <c r="AA405" s="24">
        <v>17.279523040999997</v>
      </c>
      <c r="AB405" s="24">
        <v>35.5</v>
      </c>
      <c r="AD405" s="24"/>
      <c r="AE405" s="24"/>
      <c r="AF405" s="24"/>
      <c r="AG405" s="24"/>
      <c r="AH405" s="24"/>
      <c r="AI405" s="24"/>
      <c r="AJ405" s="24"/>
      <c r="AL405" s="24"/>
      <c r="AM405" s="24"/>
      <c r="AO405" s="24">
        <v>1</v>
      </c>
      <c r="AP405" s="24">
        <v>0.72</v>
      </c>
      <c r="AQ405" s="227"/>
      <c r="AR405" s="182"/>
      <c r="AS405" s="182"/>
      <c r="AT405" s="182"/>
      <c r="AU405" s="182"/>
      <c r="AV405" s="182"/>
      <c r="AW405" s="182"/>
      <c r="AX405" s="182"/>
      <c r="AY405" s="182"/>
      <c r="AZ405" s="182"/>
      <c r="BA405" s="182"/>
      <c r="BB405" s="182"/>
      <c r="BC405" s="182"/>
      <c r="BD405" s="182"/>
      <c r="BE405" s="182"/>
      <c r="BF405" s="182"/>
      <c r="BG405" s="182"/>
      <c r="BH405" s="182"/>
      <c r="BI405" s="182"/>
      <c r="BJ405" s="182"/>
      <c r="BK405" s="182"/>
      <c r="BL405" s="182"/>
      <c r="BM405" s="182"/>
      <c r="BN405" s="182"/>
      <c r="BO405" s="182"/>
      <c r="BP405" s="182"/>
      <c r="BQ405" s="182"/>
      <c r="BR405" s="182"/>
      <c r="BS405" s="182"/>
      <c r="BT405" s="182"/>
      <c r="BU405" s="182"/>
      <c r="BV405" s="182"/>
      <c r="BW405" s="182"/>
      <c r="BX405" s="182"/>
      <c r="BY405" s="182"/>
      <c r="BZ405" s="182"/>
      <c r="CA405" s="182"/>
      <c r="CB405" s="182"/>
      <c r="CC405" s="182"/>
      <c r="CD405" s="182"/>
      <c r="CE405" s="182"/>
      <c r="CF405" s="182"/>
      <c r="CG405" s="182"/>
      <c r="CH405" s="182"/>
      <c r="CI405" s="182"/>
      <c r="CJ405" s="182"/>
      <c r="CK405" s="182"/>
      <c r="CL405" s="182"/>
      <c r="CM405" s="182"/>
      <c r="CN405" s="182"/>
      <c r="CO405" s="182"/>
      <c r="CP405" s="182"/>
      <c r="CQ405" s="182"/>
      <c r="CR405" s="182"/>
      <c r="CS405" s="182"/>
      <c r="CT405" s="182"/>
      <c r="CU405" s="182"/>
      <c r="CV405" s="182"/>
      <c r="CW405" s="182"/>
      <c r="CX405" s="182"/>
      <c r="CY405" s="182"/>
      <c r="CZ405" s="182"/>
      <c r="DA405" s="182"/>
      <c r="DB405" s="182"/>
      <c r="DC405" s="182"/>
      <c r="DD405" s="182"/>
      <c r="DE405" s="182"/>
      <c r="DF405" s="182"/>
      <c r="DG405" s="182"/>
      <c r="DH405" s="182"/>
      <c r="DI405" s="182"/>
      <c r="DJ405" s="182"/>
      <c r="DK405" s="182"/>
      <c r="DL405" s="182"/>
      <c r="DM405" s="182"/>
      <c r="DN405" s="182"/>
    </row>
    <row r="406" spans="1:118" ht="20.100000000000001" customHeight="1" x14ac:dyDescent="0.25">
      <c r="A406" s="260"/>
      <c r="B406" s="263"/>
      <c r="C406" s="239"/>
      <c r="D406" s="239"/>
      <c r="E406" s="239"/>
      <c r="F406" s="239"/>
      <c r="G406" s="239"/>
      <c r="H406" s="239"/>
      <c r="I406" s="239"/>
      <c r="J406" s="242"/>
      <c r="K406" s="245"/>
      <c r="L406" s="245"/>
      <c r="M406" s="248"/>
      <c r="N406" s="251"/>
      <c r="O406" s="233"/>
      <c r="P406" s="233"/>
      <c r="Q406" s="233"/>
      <c r="R406" s="236"/>
      <c r="S406" s="236"/>
      <c r="T406" s="219"/>
      <c r="U406" s="219"/>
      <c r="V406" s="219"/>
      <c r="W406" s="219"/>
      <c r="X406" s="101" t="s">
        <v>594</v>
      </c>
      <c r="Y406" s="102" t="s">
        <v>509</v>
      </c>
      <c r="Z406" s="224"/>
      <c r="AA406" s="24">
        <v>17.279523040999997</v>
      </c>
      <c r="AB406" s="24">
        <v>30</v>
      </c>
      <c r="AD406" s="24"/>
      <c r="AE406" s="24"/>
      <c r="AF406" s="24"/>
      <c r="AG406" s="24"/>
      <c r="AH406" s="24"/>
      <c r="AI406" s="24"/>
      <c r="AJ406" s="24"/>
      <c r="AL406" s="24"/>
      <c r="AM406" s="24"/>
      <c r="AO406" s="24">
        <v>1</v>
      </c>
      <c r="AP406" s="24">
        <v>0.37</v>
      </c>
      <c r="AQ406" s="227"/>
      <c r="AR406" s="182"/>
      <c r="AS406" s="182"/>
      <c r="AT406" s="182"/>
      <c r="AU406" s="182"/>
      <c r="AV406" s="182"/>
      <c r="AW406" s="182"/>
      <c r="AX406" s="182"/>
      <c r="AY406" s="182"/>
      <c r="AZ406" s="182"/>
      <c r="BA406" s="182"/>
      <c r="BB406" s="182"/>
      <c r="BC406" s="182"/>
      <c r="BD406" s="182"/>
      <c r="BE406" s="182"/>
      <c r="BF406" s="182"/>
      <c r="BG406" s="182"/>
      <c r="BH406" s="182"/>
      <c r="BI406" s="182"/>
      <c r="BJ406" s="182"/>
      <c r="BK406" s="182"/>
      <c r="BL406" s="182"/>
      <c r="BM406" s="182"/>
      <c r="BN406" s="182"/>
      <c r="BO406" s="182"/>
      <c r="BP406" s="182"/>
      <c r="BQ406" s="182"/>
      <c r="BR406" s="182"/>
      <c r="BS406" s="182"/>
      <c r="BT406" s="182"/>
      <c r="BU406" s="182"/>
      <c r="BV406" s="182"/>
      <c r="BW406" s="182"/>
      <c r="BX406" s="182"/>
      <c r="BY406" s="182"/>
      <c r="BZ406" s="182"/>
      <c r="CA406" s="182"/>
      <c r="CB406" s="182"/>
      <c r="CC406" s="182"/>
      <c r="CD406" s="182"/>
      <c r="CE406" s="182"/>
      <c r="CF406" s="182"/>
      <c r="CG406" s="182"/>
      <c r="CH406" s="182"/>
      <c r="CI406" s="182"/>
      <c r="CJ406" s="182"/>
      <c r="CK406" s="182"/>
      <c r="CL406" s="182"/>
      <c r="CM406" s="182"/>
      <c r="CN406" s="182"/>
      <c r="CO406" s="182"/>
      <c r="CP406" s="182"/>
      <c r="CQ406" s="182"/>
      <c r="CR406" s="182"/>
      <c r="CS406" s="182"/>
      <c r="CT406" s="182"/>
      <c r="CU406" s="182"/>
      <c r="CV406" s="182"/>
      <c r="CW406" s="182"/>
      <c r="CX406" s="182"/>
      <c r="CY406" s="182"/>
      <c r="CZ406" s="182"/>
      <c r="DA406" s="182"/>
      <c r="DB406" s="182"/>
      <c r="DC406" s="182"/>
      <c r="DD406" s="182"/>
      <c r="DE406" s="182"/>
      <c r="DF406" s="182"/>
      <c r="DG406" s="182"/>
      <c r="DH406" s="182"/>
      <c r="DI406" s="182"/>
      <c r="DJ406" s="182"/>
      <c r="DK406" s="182"/>
      <c r="DL406" s="182"/>
      <c r="DM406" s="182"/>
      <c r="DN406" s="182"/>
    </row>
    <row r="407" spans="1:118" ht="20.100000000000001" customHeight="1" x14ac:dyDescent="0.25">
      <c r="A407" s="260"/>
      <c r="B407" s="263"/>
      <c r="C407" s="239"/>
      <c r="D407" s="239"/>
      <c r="E407" s="239"/>
      <c r="F407" s="239"/>
      <c r="G407" s="239"/>
      <c r="H407" s="239"/>
      <c r="I407" s="239"/>
      <c r="J407" s="242"/>
      <c r="K407" s="245"/>
      <c r="L407" s="245"/>
      <c r="M407" s="248"/>
      <c r="N407" s="251"/>
      <c r="O407" s="233"/>
      <c r="P407" s="233"/>
      <c r="Q407" s="233"/>
      <c r="R407" s="236"/>
      <c r="S407" s="236"/>
      <c r="T407" s="219"/>
      <c r="U407" s="219"/>
      <c r="V407" s="219"/>
      <c r="W407" s="219"/>
      <c r="X407" s="101" t="s">
        <v>563</v>
      </c>
      <c r="Y407" s="102" t="s">
        <v>595</v>
      </c>
      <c r="Z407" s="224"/>
      <c r="AA407" s="24">
        <v>9.7393675321999993</v>
      </c>
      <c r="AD407" s="24">
        <v>81.400000000000006</v>
      </c>
      <c r="AE407" s="24"/>
      <c r="AF407" s="24"/>
      <c r="AG407" s="24"/>
      <c r="AH407" s="24"/>
      <c r="AI407" s="24"/>
      <c r="AJ407" s="24"/>
      <c r="AL407" s="24"/>
      <c r="AM407" s="24"/>
      <c r="AO407" s="24">
        <v>0.55000000000000004</v>
      </c>
      <c r="AP407" s="24">
        <v>0.83</v>
      </c>
      <c r="AQ407" s="227"/>
      <c r="AR407" s="182"/>
      <c r="AS407" s="182"/>
      <c r="AT407" s="182"/>
      <c r="AU407" s="182"/>
      <c r="AV407" s="182"/>
      <c r="AW407" s="182"/>
      <c r="AX407" s="182"/>
      <c r="AY407" s="182"/>
      <c r="AZ407" s="182"/>
      <c r="BA407" s="182"/>
      <c r="BB407" s="182"/>
      <c r="BC407" s="182"/>
      <c r="BD407" s="182"/>
      <c r="BE407" s="182"/>
      <c r="BF407" s="182"/>
      <c r="BG407" s="182"/>
      <c r="BH407" s="182"/>
      <c r="BI407" s="182"/>
      <c r="BJ407" s="182"/>
      <c r="BK407" s="182"/>
      <c r="BL407" s="182"/>
      <c r="BM407" s="182"/>
      <c r="BN407" s="182"/>
      <c r="BO407" s="182"/>
      <c r="BP407" s="182"/>
      <c r="BQ407" s="182"/>
      <c r="BR407" s="182"/>
      <c r="BS407" s="182"/>
      <c r="BT407" s="182"/>
      <c r="BU407" s="182"/>
      <c r="BV407" s="182"/>
      <c r="BW407" s="182"/>
      <c r="BX407" s="182"/>
      <c r="BY407" s="182"/>
      <c r="BZ407" s="182"/>
      <c r="CA407" s="182"/>
      <c r="CB407" s="182"/>
      <c r="CC407" s="182"/>
      <c r="CD407" s="182"/>
      <c r="CE407" s="182"/>
      <c r="CF407" s="182"/>
      <c r="CG407" s="182"/>
      <c r="CH407" s="182"/>
      <c r="CI407" s="182"/>
      <c r="CJ407" s="182"/>
      <c r="CK407" s="182"/>
      <c r="CL407" s="182"/>
      <c r="CM407" s="182"/>
      <c r="CN407" s="182"/>
      <c r="CO407" s="182"/>
      <c r="CP407" s="182"/>
      <c r="CQ407" s="182"/>
      <c r="CR407" s="182"/>
      <c r="CS407" s="182"/>
      <c r="CT407" s="182"/>
      <c r="CU407" s="182"/>
      <c r="CV407" s="182"/>
      <c r="CW407" s="182"/>
      <c r="CX407" s="182"/>
      <c r="CY407" s="182"/>
      <c r="CZ407" s="182"/>
      <c r="DA407" s="182"/>
      <c r="DB407" s="182"/>
      <c r="DC407" s="182"/>
      <c r="DD407" s="182"/>
      <c r="DE407" s="182"/>
      <c r="DF407" s="182"/>
      <c r="DG407" s="182"/>
      <c r="DH407" s="182"/>
      <c r="DI407" s="182"/>
      <c r="DJ407" s="182"/>
      <c r="DK407" s="182"/>
      <c r="DL407" s="182"/>
      <c r="DM407" s="182"/>
      <c r="DN407" s="182"/>
    </row>
    <row r="408" spans="1:118" ht="20.100000000000001" customHeight="1" x14ac:dyDescent="0.25">
      <c r="A408" s="260"/>
      <c r="B408" s="263"/>
      <c r="C408" s="239"/>
      <c r="D408" s="239"/>
      <c r="E408" s="239"/>
      <c r="F408" s="239"/>
      <c r="G408" s="239"/>
      <c r="H408" s="239"/>
      <c r="I408" s="239"/>
      <c r="J408" s="242"/>
      <c r="K408" s="245"/>
      <c r="L408" s="245"/>
      <c r="M408" s="248"/>
      <c r="N408" s="251"/>
      <c r="O408" s="233"/>
      <c r="P408" s="233"/>
      <c r="Q408" s="233"/>
      <c r="R408" s="236"/>
      <c r="S408" s="236"/>
      <c r="T408" s="219"/>
      <c r="U408" s="219"/>
      <c r="V408" s="219"/>
      <c r="W408" s="219"/>
      <c r="X408" s="101" t="s">
        <v>589</v>
      </c>
      <c r="Y408" s="102" t="s">
        <v>596</v>
      </c>
      <c r="Z408" s="224"/>
      <c r="AA408" s="24">
        <v>9.7393675321999993</v>
      </c>
      <c r="AB408" s="24">
        <v>38</v>
      </c>
      <c r="AD408" s="24"/>
      <c r="AE408" s="24"/>
      <c r="AF408" s="24"/>
      <c r="AG408" s="24"/>
      <c r="AH408" s="24"/>
      <c r="AI408" s="24"/>
      <c r="AJ408" s="24"/>
      <c r="AL408" s="24"/>
      <c r="AM408" s="24"/>
      <c r="AO408" s="24">
        <v>0.94</v>
      </c>
      <c r="AP408" s="24">
        <v>0.73</v>
      </c>
      <c r="AQ408" s="227"/>
      <c r="AR408" s="182"/>
      <c r="AS408" s="182"/>
      <c r="AT408" s="182"/>
      <c r="AU408" s="182"/>
      <c r="AV408" s="182"/>
      <c r="AW408" s="182"/>
      <c r="AX408" s="182"/>
      <c r="AY408" s="182"/>
      <c r="AZ408" s="182"/>
      <c r="BA408" s="182"/>
      <c r="BB408" s="182"/>
      <c r="BC408" s="182"/>
      <c r="BD408" s="182"/>
      <c r="BE408" s="182"/>
      <c r="BF408" s="182"/>
      <c r="BG408" s="182"/>
      <c r="BH408" s="182"/>
      <c r="BI408" s="182"/>
      <c r="BJ408" s="182"/>
      <c r="BK408" s="182"/>
      <c r="BL408" s="182"/>
      <c r="BM408" s="182"/>
      <c r="BN408" s="182"/>
      <c r="BO408" s="182"/>
      <c r="BP408" s="182"/>
      <c r="BQ408" s="182"/>
      <c r="BR408" s="182"/>
      <c r="BS408" s="182"/>
      <c r="BT408" s="182"/>
      <c r="BU408" s="182"/>
      <c r="BV408" s="182"/>
      <c r="BW408" s="182"/>
      <c r="BX408" s="182"/>
      <c r="BY408" s="182"/>
      <c r="BZ408" s="182"/>
      <c r="CA408" s="182"/>
      <c r="CB408" s="182"/>
      <c r="CC408" s="182"/>
      <c r="CD408" s="182"/>
      <c r="CE408" s="182"/>
      <c r="CF408" s="182"/>
      <c r="CG408" s="182"/>
      <c r="CH408" s="182"/>
      <c r="CI408" s="182"/>
      <c r="CJ408" s="182"/>
      <c r="CK408" s="182"/>
      <c r="CL408" s="182"/>
      <c r="CM408" s="182"/>
      <c r="CN408" s="182"/>
      <c r="CO408" s="182"/>
      <c r="CP408" s="182"/>
      <c r="CQ408" s="182"/>
      <c r="CR408" s="182"/>
      <c r="CS408" s="182"/>
      <c r="CT408" s="182"/>
      <c r="CU408" s="182"/>
      <c r="CV408" s="182"/>
      <c r="CW408" s="182"/>
      <c r="CX408" s="182"/>
      <c r="CY408" s="182"/>
      <c r="CZ408" s="182"/>
      <c r="DA408" s="182"/>
      <c r="DB408" s="182"/>
      <c r="DC408" s="182"/>
      <c r="DD408" s="182"/>
      <c r="DE408" s="182"/>
      <c r="DF408" s="182"/>
      <c r="DG408" s="182"/>
      <c r="DH408" s="182"/>
      <c r="DI408" s="182"/>
      <c r="DJ408" s="182"/>
      <c r="DK408" s="182"/>
      <c r="DL408" s="182"/>
      <c r="DM408" s="182"/>
      <c r="DN408" s="182"/>
    </row>
    <row r="409" spans="1:118" s="35" customFormat="1" ht="20.100000000000001" customHeight="1" thickBot="1" x14ac:dyDescent="0.3">
      <c r="A409" s="261"/>
      <c r="B409" s="264"/>
      <c r="C409" s="240"/>
      <c r="D409" s="240"/>
      <c r="E409" s="240"/>
      <c r="F409" s="240"/>
      <c r="G409" s="240"/>
      <c r="H409" s="240"/>
      <c r="I409" s="240"/>
      <c r="J409" s="243"/>
      <c r="K409" s="246"/>
      <c r="L409" s="246"/>
      <c r="M409" s="249"/>
      <c r="N409" s="252"/>
      <c r="O409" s="234"/>
      <c r="P409" s="234"/>
      <c r="Q409" s="234"/>
      <c r="R409" s="237"/>
      <c r="S409" s="237"/>
      <c r="T409" s="220"/>
      <c r="U409" s="220"/>
      <c r="V409" s="220"/>
      <c r="W409" s="220"/>
      <c r="X409" s="125" t="s">
        <v>597</v>
      </c>
      <c r="Y409" s="126" t="s">
        <v>596</v>
      </c>
      <c r="Z409" s="225"/>
      <c r="AA409" s="34">
        <v>9.7393675321999993</v>
      </c>
      <c r="AB409" s="34">
        <v>35</v>
      </c>
      <c r="AC409" s="34"/>
      <c r="AD409" s="34"/>
      <c r="AE409" s="34"/>
      <c r="AF409" s="34"/>
      <c r="AG409" s="34"/>
      <c r="AH409" s="34"/>
      <c r="AI409" s="34"/>
      <c r="AJ409" s="34"/>
      <c r="AK409" s="34"/>
      <c r="AL409" s="34"/>
      <c r="AM409" s="34"/>
      <c r="AN409" s="34"/>
      <c r="AO409" s="34">
        <v>1</v>
      </c>
      <c r="AP409" s="34">
        <v>0.33</v>
      </c>
      <c r="AQ409" s="228"/>
      <c r="AR409" s="183"/>
      <c r="AS409" s="183"/>
      <c r="AT409" s="183"/>
      <c r="AU409" s="183"/>
      <c r="AV409" s="183"/>
      <c r="AW409" s="183"/>
      <c r="AX409" s="183"/>
      <c r="AY409" s="183"/>
      <c r="AZ409" s="183"/>
      <c r="BA409" s="183"/>
      <c r="BB409" s="183"/>
      <c r="BC409" s="183"/>
      <c r="BD409" s="183"/>
      <c r="BE409" s="183"/>
      <c r="BF409" s="183"/>
      <c r="BG409" s="183"/>
      <c r="BH409" s="183"/>
      <c r="BI409" s="183"/>
      <c r="BJ409" s="183"/>
      <c r="BK409" s="183"/>
      <c r="BL409" s="183"/>
      <c r="BM409" s="183"/>
      <c r="BN409" s="183"/>
      <c r="BO409" s="183"/>
      <c r="BP409" s="183"/>
      <c r="BQ409" s="183"/>
      <c r="BR409" s="183"/>
      <c r="BS409" s="183"/>
      <c r="BT409" s="183"/>
      <c r="BU409" s="183"/>
      <c r="BV409" s="183"/>
      <c r="BW409" s="183"/>
      <c r="BX409" s="183"/>
      <c r="BY409" s="183"/>
      <c r="BZ409" s="183"/>
      <c r="CA409" s="183"/>
      <c r="CB409" s="183"/>
      <c r="CC409" s="183"/>
      <c r="CD409" s="183"/>
      <c r="CE409" s="183"/>
      <c r="CF409" s="183"/>
      <c r="CG409" s="183"/>
      <c r="CH409" s="183"/>
      <c r="CI409" s="183"/>
      <c r="CJ409" s="183"/>
      <c r="CK409" s="183"/>
      <c r="CL409" s="183"/>
      <c r="CM409" s="183"/>
      <c r="CN409" s="183"/>
      <c r="CO409" s="183"/>
      <c r="CP409" s="183"/>
      <c r="CQ409" s="183"/>
      <c r="CR409" s="183"/>
      <c r="CS409" s="183"/>
      <c r="CT409" s="183"/>
      <c r="CU409" s="183"/>
      <c r="CV409" s="183"/>
      <c r="CW409" s="183"/>
      <c r="CX409" s="183"/>
      <c r="CY409" s="183"/>
      <c r="CZ409" s="183"/>
      <c r="DA409" s="183"/>
      <c r="DB409" s="183"/>
      <c r="DC409" s="183"/>
      <c r="DD409" s="183"/>
      <c r="DE409" s="183"/>
      <c r="DF409" s="183"/>
      <c r="DG409" s="183"/>
      <c r="DH409" s="183"/>
      <c r="DI409" s="183"/>
      <c r="DJ409" s="183"/>
      <c r="DK409" s="183"/>
      <c r="DL409" s="183"/>
      <c r="DM409" s="183"/>
      <c r="DN409" s="183"/>
    </row>
    <row r="410" spans="1:118" s="20" customFormat="1" ht="15" customHeight="1" x14ac:dyDescent="0.25">
      <c r="A410" s="259">
        <v>108</v>
      </c>
      <c r="B410" s="262" t="s">
        <v>481</v>
      </c>
      <c r="C410" s="265"/>
      <c r="D410" s="238" t="s">
        <v>482</v>
      </c>
      <c r="E410" s="265"/>
      <c r="F410" s="238" t="s">
        <v>598</v>
      </c>
      <c r="G410" s="238" t="s">
        <v>45</v>
      </c>
      <c r="H410" s="265"/>
      <c r="I410" s="238" t="s">
        <v>46</v>
      </c>
      <c r="J410" s="241"/>
      <c r="K410" s="244">
        <v>191.35248473339999</v>
      </c>
      <c r="L410" s="244">
        <v>314.60947999999996</v>
      </c>
      <c r="M410" s="247">
        <v>176.14</v>
      </c>
      <c r="N410" s="250" t="s">
        <v>484</v>
      </c>
      <c r="O410" s="232">
        <v>1.52</v>
      </c>
      <c r="P410" s="232"/>
      <c r="Q410" s="232"/>
      <c r="R410" s="235">
        <v>6.4</v>
      </c>
      <c r="S410" s="235">
        <f>R410/O410</f>
        <v>4.2105263157894735</v>
      </c>
      <c r="T410" s="218">
        <v>28199559.768119399</v>
      </c>
      <c r="U410" s="218">
        <f>V410*10^-12</f>
        <v>0.26479499174377896</v>
      </c>
      <c r="V410" s="218">
        <v>264794991743.77899</v>
      </c>
      <c r="W410" s="218">
        <f>T410*U410</f>
        <v>7467102.1959773777</v>
      </c>
      <c r="X410" s="19" t="s">
        <v>449</v>
      </c>
      <c r="Y410" s="123" t="s">
        <v>599</v>
      </c>
      <c r="Z410" s="223"/>
      <c r="AA410" s="19">
        <v>10.210685160000001</v>
      </c>
      <c r="AB410" s="19"/>
      <c r="AC410" s="19"/>
      <c r="AD410" s="19">
        <v>47.880258888888996</v>
      </c>
      <c r="AE410" s="19"/>
      <c r="AF410" s="19"/>
      <c r="AG410" s="19"/>
      <c r="AH410" s="19"/>
      <c r="AI410" s="19"/>
      <c r="AJ410" s="19"/>
      <c r="AK410" s="19"/>
      <c r="AL410" s="19" t="s">
        <v>50</v>
      </c>
      <c r="AM410" s="19"/>
      <c r="AN410" s="19"/>
      <c r="AO410" s="19">
        <v>0.75</v>
      </c>
      <c r="AP410" s="19">
        <v>0.45</v>
      </c>
      <c r="AQ410" s="226"/>
      <c r="AR410" s="184"/>
      <c r="AS410" s="184"/>
      <c r="AT410" s="184"/>
      <c r="AU410" s="184"/>
      <c r="AV410" s="184"/>
      <c r="AW410" s="184"/>
      <c r="AX410" s="184"/>
      <c r="AY410" s="184"/>
      <c r="AZ410" s="184"/>
      <c r="BA410" s="184"/>
      <c r="BB410" s="184"/>
      <c r="BC410" s="184"/>
      <c r="BD410" s="184"/>
      <c r="BE410" s="184"/>
      <c r="BF410" s="184"/>
      <c r="BG410" s="184"/>
      <c r="BH410" s="184"/>
      <c r="BI410" s="184"/>
      <c r="BJ410" s="184"/>
      <c r="BK410" s="184"/>
      <c r="BL410" s="184"/>
      <c r="BM410" s="184"/>
      <c r="BN410" s="184"/>
      <c r="BO410" s="184"/>
      <c r="BP410" s="184"/>
      <c r="BQ410" s="184"/>
      <c r="BR410" s="184"/>
      <c r="BS410" s="184"/>
      <c r="BT410" s="184"/>
      <c r="BU410" s="184"/>
      <c r="BV410" s="184"/>
      <c r="BW410" s="184"/>
      <c r="BX410" s="184"/>
      <c r="BY410" s="184"/>
      <c r="BZ410" s="184"/>
      <c r="CA410" s="184"/>
      <c r="CB410" s="184"/>
      <c r="CC410" s="184"/>
      <c r="CD410" s="184"/>
      <c r="CE410" s="184"/>
      <c r="CF410" s="184"/>
      <c r="CG410" s="184"/>
      <c r="CH410" s="184"/>
      <c r="CI410" s="184"/>
      <c r="CJ410" s="184"/>
      <c r="CK410" s="184"/>
      <c r="CL410" s="184"/>
      <c r="CM410" s="184"/>
      <c r="CN410" s="184"/>
      <c r="CO410" s="184"/>
      <c r="CP410" s="184"/>
      <c r="CQ410" s="184"/>
      <c r="CR410" s="184"/>
      <c r="CS410" s="184"/>
      <c r="CT410" s="184"/>
      <c r="CU410" s="184"/>
      <c r="CV410" s="184"/>
      <c r="CW410" s="184"/>
      <c r="CX410" s="184"/>
      <c r="CY410" s="184"/>
      <c r="CZ410" s="184"/>
      <c r="DA410" s="184"/>
      <c r="DB410" s="184"/>
      <c r="DC410" s="184"/>
      <c r="DD410" s="184"/>
      <c r="DE410" s="184"/>
      <c r="DF410" s="184"/>
      <c r="DG410" s="184"/>
      <c r="DH410" s="184"/>
      <c r="DI410" s="184"/>
      <c r="DJ410" s="184"/>
      <c r="DK410" s="184"/>
      <c r="DL410" s="184"/>
      <c r="DM410" s="184"/>
      <c r="DN410" s="184"/>
    </row>
    <row r="411" spans="1:118" ht="15" customHeight="1" x14ac:dyDescent="0.25">
      <c r="A411" s="260"/>
      <c r="B411" s="263"/>
      <c r="C411" s="239"/>
      <c r="D411" s="239"/>
      <c r="E411" s="239"/>
      <c r="F411" s="239"/>
      <c r="G411" s="239"/>
      <c r="H411" s="239"/>
      <c r="I411" s="239"/>
      <c r="J411" s="242"/>
      <c r="K411" s="245"/>
      <c r="L411" s="245"/>
      <c r="M411" s="248"/>
      <c r="N411" s="251"/>
      <c r="O411" s="233"/>
      <c r="P411" s="233"/>
      <c r="Q411" s="233"/>
      <c r="R411" s="236"/>
      <c r="S411" s="236"/>
      <c r="T411" s="219"/>
      <c r="U411" s="219"/>
      <c r="V411" s="219"/>
      <c r="W411" s="219"/>
      <c r="X411" s="24" t="s">
        <v>600</v>
      </c>
      <c r="Y411" s="102" t="s">
        <v>601</v>
      </c>
      <c r="Z411" s="224"/>
      <c r="AA411" s="24">
        <v>10.839035016</v>
      </c>
      <c r="AD411" s="24">
        <v>23.940129444444498</v>
      </c>
      <c r="AE411" s="24"/>
      <c r="AF411" s="24"/>
      <c r="AG411" s="24"/>
      <c r="AH411" s="24"/>
      <c r="AI411" s="24"/>
      <c r="AJ411" s="24"/>
      <c r="AL411" s="24"/>
      <c r="AM411" s="24"/>
      <c r="AO411" s="24">
        <v>1</v>
      </c>
      <c r="AP411" s="24">
        <v>1.07</v>
      </c>
      <c r="AQ411" s="227"/>
      <c r="AR411" s="182"/>
      <c r="AS411" s="182"/>
      <c r="AT411" s="182"/>
      <c r="AU411" s="182"/>
      <c r="AV411" s="182"/>
      <c r="AW411" s="182"/>
      <c r="AX411" s="182"/>
      <c r="AY411" s="182"/>
      <c r="AZ411" s="182"/>
      <c r="BA411" s="182"/>
      <c r="BB411" s="182"/>
      <c r="BC411" s="182"/>
      <c r="BD411" s="182"/>
      <c r="BE411" s="182"/>
      <c r="BF411" s="182"/>
      <c r="BG411" s="182"/>
      <c r="BH411" s="182"/>
      <c r="BI411" s="182"/>
      <c r="BJ411" s="182"/>
      <c r="BK411" s="182"/>
      <c r="BL411" s="182"/>
      <c r="BM411" s="182"/>
      <c r="BN411" s="182"/>
      <c r="BO411" s="182"/>
      <c r="BP411" s="182"/>
      <c r="BQ411" s="182"/>
      <c r="BR411" s="182"/>
      <c r="BS411" s="182"/>
      <c r="BT411" s="182"/>
      <c r="BU411" s="182"/>
      <c r="BV411" s="182"/>
      <c r="BW411" s="182"/>
      <c r="BX411" s="182"/>
      <c r="BY411" s="182"/>
      <c r="BZ411" s="182"/>
      <c r="CA411" s="182"/>
      <c r="CB411" s="182"/>
      <c r="CC411" s="182"/>
      <c r="CD411" s="182"/>
      <c r="CE411" s="182"/>
      <c r="CF411" s="182"/>
      <c r="CG411" s="182"/>
      <c r="CH411" s="182"/>
      <c r="CI411" s="182"/>
      <c r="CJ411" s="182"/>
      <c r="CK411" s="182"/>
      <c r="CL411" s="182"/>
      <c r="CM411" s="182"/>
      <c r="CN411" s="182"/>
      <c r="CO411" s="182"/>
      <c r="CP411" s="182"/>
      <c r="CQ411" s="182"/>
      <c r="CR411" s="182"/>
      <c r="CS411" s="182"/>
      <c r="CT411" s="182"/>
      <c r="CU411" s="182"/>
      <c r="CV411" s="182"/>
      <c r="CW411" s="182"/>
      <c r="CX411" s="182"/>
      <c r="CY411" s="182"/>
      <c r="CZ411" s="182"/>
      <c r="DA411" s="182"/>
      <c r="DB411" s="182"/>
      <c r="DC411" s="182"/>
      <c r="DD411" s="182"/>
      <c r="DE411" s="182"/>
      <c r="DF411" s="182"/>
      <c r="DG411" s="182"/>
      <c r="DH411" s="182"/>
      <c r="DI411" s="182"/>
      <c r="DJ411" s="182"/>
      <c r="DK411" s="182"/>
      <c r="DL411" s="182"/>
      <c r="DM411" s="182"/>
      <c r="DN411" s="182"/>
    </row>
    <row r="412" spans="1:118" ht="15" customHeight="1" x14ac:dyDescent="0.25">
      <c r="A412" s="260"/>
      <c r="B412" s="263"/>
      <c r="C412" s="239"/>
      <c r="D412" s="239"/>
      <c r="E412" s="239"/>
      <c r="F412" s="239"/>
      <c r="G412" s="239"/>
      <c r="H412" s="239"/>
      <c r="I412" s="239"/>
      <c r="J412" s="242"/>
      <c r="K412" s="245"/>
      <c r="L412" s="245"/>
      <c r="M412" s="248"/>
      <c r="N412" s="251"/>
      <c r="O412" s="233"/>
      <c r="P412" s="233"/>
      <c r="Q412" s="233"/>
      <c r="R412" s="236"/>
      <c r="S412" s="236"/>
      <c r="T412" s="219"/>
      <c r="U412" s="219"/>
      <c r="V412" s="219"/>
      <c r="W412" s="219"/>
      <c r="X412" s="24" t="s">
        <v>602</v>
      </c>
      <c r="Y412" s="102" t="s">
        <v>603</v>
      </c>
      <c r="Z412" s="224"/>
      <c r="AA412" s="24">
        <v>10.839035016</v>
      </c>
      <c r="AD412" s="24">
        <v>11.970064722222249</v>
      </c>
      <c r="AE412" s="24"/>
      <c r="AF412" s="24"/>
      <c r="AG412" s="24"/>
      <c r="AH412" s="24"/>
      <c r="AI412" s="24"/>
      <c r="AJ412" s="24"/>
      <c r="AL412" s="24"/>
      <c r="AM412" s="24"/>
      <c r="AO412" s="24">
        <v>1</v>
      </c>
      <c r="AP412" s="24">
        <v>1.07</v>
      </c>
      <c r="AQ412" s="227"/>
      <c r="AR412" s="182"/>
      <c r="AS412" s="182"/>
      <c r="AT412" s="182"/>
      <c r="AU412" s="182"/>
      <c r="AV412" s="182"/>
      <c r="AW412" s="182"/>
      <c r="AX412" s="182"/>
      <c r="AY412" s="182"/>
      <c r="AZ412" s="182"/>
      <c r="BA412" s="182"/>
      <c r="BB412" s="182"/>
      <c r="BC412" s="182"/>
      <c r="BD412" s="182"/>
      <c r="BE412" s="182"/>
      <c r="BF412" s="182"/>
      <c r="BG412" s="182"/>
      <c r="BH412" s="182"/>
      <c r="BI412" s="182"/>
      <c r="BJ412" s="182"/>
      <c r="BK412" s="182"/>
      <c r="BL412" s="182"/>
      <c r="BM412" s="182"/>
      <c r="BN412" s="182"/>
      <c r="BO412" s="182"/>
      <c r="BP412" s="182"/>
      <c r="BQ412" s="182"/>
      <c r="BR412" s="182"/>
      <c r="BS412" s="182"/>
      <c r="BT412" s="182"/>
      <c r="BU412" s="182"/>
      <c r="BV412" s="182"/>
      <c r="BW412" s="182"/>
      <c r="BX412" s="182"/>
      <c r="BY412" s="182"/>
      <c r="BZ412" s="182"/>
      <c r="CA412" s="182"/>
      <c r="CB412" s="182"/>
      <c r="CC412" s="182"/>
      <c r="CD412" s="182"/>
      <c r="CE412" s="182"/>
      <c r="CF412" s="182"/>
      <c r="CG412" s="182"/>
      <c r="CH412" s="182"/>
      <c r="CI412" s="182"/>
      <c r="CJ412" s="182"/>
      <c r="CK412" s="182"/>
      <c r="CL412" s="182"/>
      <c r="CM412" s="182"/>
      <c r="CN412" s="182"/>
      <c r="CO412" s="182"/>
      <c r="CP412" s="182"/>
      <c r="CQ412" s="182"/>
      <c r="CR412" s="182"/>
      <c r="CS412" s="182"/>
      <c r="CT412" s="182"/>
      <c r="CU412" s="182"/>
      <c r="CV412" s="182"/>
      <c r="CW412" s="182"/>
      <c r="CX412" s="182"/>
      <c r="CY412" s="182"/>
      <c r="CZ412" s="182"/>
      <c r="DA412" s="182"/>
      <c r="DB412" s="182"/>
      <c r="DC412" s="182"/>
      <c r="DD412" s="182"/>
      <c r="DE412" s="182"/>
      <c r="DF412" s="182"/>
      <c r="DG412" s="182"/>
      <c r="DH412" s="182"/>
      <c r="DI412" s="182"/>
      <c r="DJ412" s="182"/>
      <c r="DK412" s="182"/>
      <c r="DL412" s="182"/>
      <c r="DM412" s="182"/>
      <c r="DN412" s="182"/>
    </row>
    <row r="413" spans="1:118" ht="15" customHeight="1" x14ac:dyDescent="0.25">
      <c r="A413" s="260"/>
      <c r="B413" s="263"/>
      <c r="C413" s="239"/>
      <c r="D413" s="239"/>
      <c r="E413" s="239"/>
      <c r="F413" s="239"/>
      <c r="G413" s="239"/>
      <c r="H413" s="239"/>
      <c r="I413" s="239"/>
      <c r="J413" s="242"/>
      <c r="K413" s="245"/>
      <c r="L413" s="245"/>
      <c r="M413" s="248"/>
      <c r="N413" s="251"/>
      <c r="O413" s="233"/>
      <c r="P413" s="233"/>
      <c r="Q413" s="233"/>
      <c r="R413" s="236"/>
      <c r="S413" s="236"/>
      <c r="T413" s="219"/>
      <c r="U413" s="219"/>
      <c r="V413" s="219"/>
      <c r="W413" s="219"/>
      <c r="X413" s="24" t="s">
        <v>562</v>
      </c>
      <c r="Y413" s="102" t="s">
        <v>604</v>
      </c>
      <c r="Z413" s="224"/>
      <c r="AA413" s="24">
        <v>6.28349856</v>
      </c>
      <c r="AD413" s="24">
        <v>9.5760517777777991</v>
      </c>
      <c r="AE413" s="24"/>
      <c r="AF413" s="24"/>
      <c r="AG413" s="24"/>
      <c r="AH413" s="24"/>
      <c r="AI413" s="24"/>
      <c r="AJ413" s="24"/>
      <c r="AL413" s="24"/>
      <c r="AM413" s="24"/>
      <c r="AO413" s="24">
        <v>1</v>
      </c>
      <c r="AP413" s="24">
        <v>0.47</v>
      </c>
      <c r="AQ413" s="227"/>
      <c r="AR413" s="182"/>
      <c r="AS413" s="182"/>
      <c r="AT413" s="182"/>
      <c r="AU413" s="182"/>
      <c r="AV413" s="182"/>
      <c r="AW413" s="182"/>
      <c r="AX413" s="182"/>
      <c r="AY413" s="182"/>
      <c r="AZ413" s="182"/>
      <c r="BA413" s="182"/>
      <c r="BB413" s="182"/>
      <c r="BC413" s="182"/>
      <c r="BD413" s="182"/>
      <c r="BE413" s="182"/>
      <c r="BF413" s="182"/>
      <c r="BG413" s="182"/>
      <c r="BH413" s="182"/>
      <c r="BI413" s="182"/>
      <c r="BJ413" s="182"/>
      <c r="BK413" s="182"/>
      <c r="BL413" s="182"/>
      <c r="BM413" s="182"/>
      <c r="BN413" s="182"/>
      <c r="BO413" s="182"/>
      <c r="BP413" s="182"/>
      <c r="BQ413" s="182"/>
      <c r="BR413" s="182"/>
      <c r="BS413" s="182"/>
      <c r="BT413" s="182"/>
      <c r="BU413" s="182"/>
      <c r="BV413" s="182"/>
      <c r="BW413" s="182"/>
      <c r="BX413" s="182"/>
      <c r="BY413" s="182"/>
      <c r="BZ413" s="182"/>
      <c r="CA413" s="182"/>
      <c r="CB413" s="182"/>
      <c r="CC413" s="182"/>
      <c r="CD413" s="182"/>
      <c r="CE413" s="182"/>
      <c r="CF413" s="182"/>
      <c r="CG413" s="182"/>
      <c r="CH413" s="182"/>
      <c r="CI413" s="182"/>
      <c r="CJ413" s="182"/>
      <c r="CK413" s="182"/>
      <c r="CL413" s="182"/>
      <c r="CM413" s="182"/>
      <c r="CN413" s="182"/>
      <c r="CO413" s="182"/>
      <c r="CP413" s="182"/>
      <c r="CQ413" s="182"/>
      <c r="CR413" s="182"/>
      <c r="CS413" s="182"/>
      <c r="CT413" s="182"/>
      <c r="CU413" s="182"/>
      <c r="CV413" s="182"/>
      <c r="CW413" s="182"/>
      <c r="CX413" s="182"/>
      <c r="CY413" s="182"/>
      <c r="CZ413" s="182"/>
      <c r="DA413" s="182"/>
      <c r="DB413" s="182"/>
      <c r="DC413" s="182"/>
      <c r="DD413" s="182"/>
      <c r="DE413" s="182"/>
      <c r="DF413" s="182"/>
      <c r="DG413" s="182"/>
      <c r="DH413" s="182"/>
      <c r="DI413" s="182"/>
      <c r="DJ413" s="182"/>
      <c r="DK413" s="182"/>
      <c r="DL413" s="182"/>
      <c r="DM413" s="182"/>
      <c r="DN413" s="182"/>
    </row>
    <row r="414" spans="1:118" ht="15" customHeight="1" x14ac:dyDescent="0.25">
      <c r="A414" s="260"/>
      <c r="B414" s="263"/>
      <c r="C414" s="239"/>
      <c r="D414" s="239"/>
      <c r="E414" s="239"/>
      <c r="F414" s="239"/>
      <c r="G414" s="239"/>
      <c r="H414" s="239"/>
      <c r="I414" s="239"/>
      <c r="J414" s="242"/>
      <c r="K414" s="245"/>
      <c r="L414" s="245"/>
      <c r="M414" s="248"/>
      <c r="N414" s="251"/>
      <c r="O414" s="233"/>
      <c r="P414" s="233"/>
      <c r="Q414" s="233"/>
      <c r="R414" s="236"/>
      <c r="S414" s="236"/>
      <c r="T414" s="219"/>
      <c r="U414" s="219"/>
      <c r="V414" s="219"/>
      <c r="W414" s="219"/>
      <c r="X414" s="24" t="s">
        <v>605</v>
      </c>
      <c r="Y414" s="102" t="s">
        <v>606</v>
      </c>
      <c r="Z414" s="224"/>
      <c r="AA414" s="24">
        <v>6.28349856</v>
      </c>
      <c r="AD414" s="24">
        <v>9.5760517777777991</v>
      </c>
      <c r="AE414" s="24"/>
      <c r="AF414" s="24"/>
      <c r="AG414" s="24"/>
      <c r="AH414" s="24"/>
      <c r="AI414" s="24"/>
      <c r="AJ414" s="24"/>
      <c r="AL414" s="24"/>
      <c r="AM414" s="24"/>
      <c r="AO414" s="24">
        <v>1</v>
      </c>
      <c r="AP414" s="24">
        <v>0.32</v>
      </c>
      <c r="AQ414" s="227"/>
      <c r="AR414" s="182"/>
      <c r="AS414" s="182"/>
      <c r="AT414" s="182"/>
      <c r="AU414" s="182"/>
      <c r="AV414" s="182"/>
      <c r="AW414" s="182"/>
      <c r="AX414" s="182"/>
      <c r="AY414" s="182"/>
      <c r="AZ414" s="182"/>
      <c r="BA414" s="182"/>
      <c r="BB414" s="182"/>
      <c r="BC414" s="182"/>
      <c r="BD414" s="182"/>
      <c r="BE414" s="182"/>
      <c r="BF414" s="182"/>
      <c r="BG414" s="182"/>
      <c r="BH414" s="182"/>
      <c r="BI414" s="182"/>
      <c r="BJ414" s="182"/>
      <c r="BK414" s="182"/>
      <c r="BL414" s="182"/>
      <c r="BM414" s="182"/>
      <c r="BN414" s="182"/>
      <c r="BO414" s="182"/>
      <c r="BP414" s="182"/>
      <c r="BQ414" s="182"/>
      <c r="BR414" s="182"/>
      <c r="BS414" s="182"/>
      <c r="BT414" s="182"/>
      <c r="BU414" s="182"/>
      <c r="BV414" s="182"/>
      <c r="BW414" s="182"/>
      <c r="BX414" s="182"/>
      <c r="BY414" s="182"/>
      <c r="BZ414" s="182"/>
      <c r="CA414" s="182"/>
      <c r="CB414" s="182"/>
      <c r="CC414" s="182"/>
      <c r="CD414" s="182"/>
      <c r="CE414" s="182"/>
      <c r="CF414" s="182"/>
      <c r="CG414" s="182"/>
      <c r="CH414" s="182"/>
      <c r="CI414" s="182"/>
      <c r="CJ414" s="182"/>
      <c r="CK414" s="182"/>
      <c r="CL414" s="182"/>
      <c r="CM414" s="182"/>
      <c r="CN414" s="182"/>
      <c r="CO414" s="182"/>
      <c r="CP414" s="182"/>
      <c r="CQ414" s="182"/>
      <c r="CR414" s="182"/>
      <c r="CS414" s="182"/>
      <c r="CT414" s="182"/>
      <c r="CU414" s="182"/>
      <c r="CV414" s="182"/>
      <c r="CW414" s="182"/>
      <c r="CX414" s="182"/>
      <c r="CY414" s="182"/>
      <c r="CZ414" s="182"/>
      <c r="DA414" s="182"/>
      <c r="DB414" s="182"/>
      <c r="DC414" s="182"/>
      <c r="DD414" s="182"/>
      <c r="DE414" s="182"/>
      <c r="DF414" s="182"/>
      <c r="DG414" s="182"/>
      <c r="DH414" s="182"/>
      <c r="DI414" s="182"/>
      <c r="DJ414" s="182"/>
      <c r="DK414" s="182"/>
      <c r="DL414" s="182"/>
      <c r="DM414" s="182"/>
      <c r="DN414" s="182"/>
    </row>
    <row r="415" spans="1:118" ht="15" customHeight="1" x14ac:dyDescent="0.25">
      <c r="A415" s="260"/>
      <c r="B415" s="263"/>
      <c r="C415" s="239"/>
      <c r="D415" s="239"/>
      <c r="E415" s="239"/>
      <c r="F415" s="239"/>
      <c r="G415" s="239"/>
      <c r="H415" s="239"/>
      <c r="I415" s="239"/>
      <c r="J415" s="242"/>
      <c r="K415" s="245"/>
      <c r="L415" s="245"/>
      <c r="M415" s="248"/>
      <c r="N415" s="251"/>
      <c r="O415" s="233"/>
      <c r="P415" s="233"/>
      <c r="Q415" s="233"/>
      <c r="R415" s="236"/>
      <c r="S415" s="236"/>
      <c r="T415" s="219"/>
      <c r="U415" s="219"/>
      <c r="V415" s="219"/>
      <c r="W415" s="219"/>
      <c r="X415" s="24" t="s">
        <v>607</v>
      </c>
      <c r="Y415" s="102" t="s">
        <v>506</v>
      </c>
      <c r="Z415" s="224"/>
      <c r="AA415" s="24">
        <v>9.4252478400000008</v>
      </c>
      <c r="AB415" s="24">
        <v>28</v>
      </c>
      <c r="AD415" s="24"/>
      <c r="AE415" s="24"/>
      <c r="AF415" s="24"/>
      <c r="AG415" s="24"/>
      <c r="AH415" s="24"/>
      <c r="AI415" s="24"/>
      <c r="AJ415" s="24"/>
      <c r="AL415" s="24"/>
      <c r="AM415" s="24"/>
      <c r="AO415" s="24">
        <v>1</v>
      </c>
      <c r="AP415" s="24">
        <v>0.59</v>
      </c>
      <c r="AQ415" s="227"/>
      <c r="AR415" s="182"/>
      <c r="AS415" s="182"/>
      <c r="AT415" s="182"/>
      <c r="AU415" s="182"/>
      <c r="AV415" s="182"/>
      <c r="AW415" s="182"/>
      <c r="AX415" s="182"/>
      <c r="AY415" s="182"/>
      <c r="AZ415" s="182"/>
      <c r="BA415" s="182"/>
      <c r="BB415" s="182"/>
      <c r="BC415" s="182"/>
      <c r="BD415" s="182"/>
      <c r="BE415" s="182"/>
      <c r="BF415" s="182"/>
      <c r="BG415" s="182"/>
      <c r="BH415" s="182"/>
      <c r="BI415" s="182"/>
      <c r="BJ415" s="182"/>
      <c r="BK415" s="182"/>
      <c r="BL415" s="182"/>
      <c r="BM415" s="182"/>
      <c r="BN415" s="182"/>
      <c r="BO415" s="182"/>
      <c r="BP415" s="182"/>
      <c r="BQ415" s="182"/>
      <c r="BR415" s="182"/>
      <c r="BS415" s="182"/>
      <c r="BT415" s="182"/>
      <c r="BU415" s="182"/>
      <c r="BV415" s="182"/>
      <c r="BW415" s="182"/>
      <c r="BX415" s="182"/>
      <c r="BY415" s="182"/>
      <c r="BZ415" s="182"/>
      <c r="CA415" s="182"/>
      <c r="CB415" s="182"/>
      <c r="CC415" s="182"/>
      <c r="CD415" s="182"/>
      <c r="CE415" s="182"/>
      <c r="CF415" s="182"/>
      <c r="CG415" s="182"/>
      <c r="CH415" s="182"/>
      <c r="CI415" s="182"/>
      <c r="CJ415" s="182"/>
      <c r="CK415" s="182"/>
      <c r="CL415" s="182"/>
      <c r="CM415" s="182"/>
      <c r="CN415" s="182"/>
      <c r="CO415" s="182"/>
      <c r="CP415" s="182"/>
      <c r="CQ415" s="182"/>
      <c r="CR415" s="182"/>
      <c r="CS415" s="182"/>
      <c r="CT415" s="182"/>
      <c r="CU415" s="182"/>
      <c r="CV415" s="182"/>
      <c r="CW415" s="182"/>
      <c r="CX415" s="182"/>
      <c r="CY415" s="182"/>
      <c r="CZ415" s="182"/>
      <c r="DA415" s="182"/>
      <c r="DB415" s="182"/>
      <c r="DC415" s="182"/>
      <c r="DD415" s="182"/>
      <c r="DE415" s="182"/>
      <c r="DF415" s="182"/>
      <c r="DG415" s="182"/>
      <c r="DH415" s="182"/>
      <c r="DI415" s="182"/>
      <c r="DJ415" s="182"/>
      <c r="DK415" s="182"/>
      <c r="DL415" s="182"/>
      <c r="DM415" s="182"/>
      <c r="DN415" s="182"/>
    </row>
    <row r="416" spans="1:118" ht="15" customHeight="1" x14ac:dyDescent="0.25">
      <c r="A416" s="260"/>
      <c r="B416" s="263"/>
      <c r="C416" s="239"/>
      <c r="D416" s="239"/>
      <c r="E416" s="239"/>
      <c r="F416" s="239"/>
      <c r="G416" s="239"/>
      <c r="H416" s="239"/>
      <c r="I416" s="239"/>
      <c r="J416" s="242"/>
      <c r="K416" s="245"/>
      <c r="L416" s="245"/>
      <c r="M416" s="248"/>
      <c r="N416" s="251"/>
      <c r="O416" s="233"/>
      <c r="P416" s="233"/>
      <c r="Q416" s="233"/>
      <c r="R416" s="236"/>
      <c r="S416" s="236"/>
      <c r="T416" s="219"/>
      <c r="U416" s="219"/>
      <c r="V416" s="219"/>
      <c r="W416" s="219"/>
      <c r="X416" s="24" t="s">
        <v>608</v>
      </c>
      <c r="Y416" s="102" t="s">
        <v>609</v>
      </c>
      <c r="Z416" s="224"/>
      <c r="AA416" s="24">
        <v>9.4252478400000008</v>
      </c>
      <c r="AB416" s="24">
        <v>30</v>
      </c>
      <c r="AD416" s="24"/>
      <c r="AE416" s="24"/>
      <c r="AF416" s="24"/>
      <c r="AG416" s="24"/>
      <c r="AH416" s="24"/>
      <c r="AI416" s="24"/>
      <c r="AJ416" s="24"/>
      <c r="AL416" s="24"/>
      <c r="AM416" s="24"/>
      <c r="AO416" s="24">
        <v>1</v>
      </c>
      <c r="AP416" s="24">
        <v>0.59</v>
      </c>
      <c r="AQ416" s="227"/>
      <c r="AR416" s="182"/>
      <c r="AS416" s="182"/>
      <c r="AT416" s="182"/>
      <c r="AU416" s="182"/>
      <c r="AV416" s="182"/>
      <c r="AW416" s="182"/>
      <c r="AX416" s="182"/>
      <c r="AY416" s="182"/>
      <c r="AZ416" s="182"/>
      <c r="BA416" s="182"/>
      <c r="BB416" s="182"/>
      <c r="BC416" s="182"/>
      <c r="BD416" s="182"/>
      <c r="BE416" s="182"/>
      <c r="BF416" s="182"/>
      <c r="BG416" s="182"/>
      <c r="BH416" s="182"/>
      <c r="BI416" s="182"/>
      <c r="BJ416" s="182"/>
      <c r="BK416" s="182"/>
      <c r="BL416" s="182"/>
      <c r="BM416" s="182"/>
      <c r="BN416" s="182"/>
      <c r="BO416" s="182"/>
      <c r="BP416" s="182"/>
      <c r="BQ416" s="182"/>
      <c r="BR416" s="182"/>
      <c r="BS416" s="182"/>
      <c r="BT416" s="182"/>
      <c r="BU416" s="182"/>
      <c r="BV416" s="182"/>
      <c r="BW416" s="182"/>
      <c r="BX416" s="182"/>
      <c r="BY416" s="182"/>
      <c r="BZ416" s="182"/>
      <c r="CA416" s="182"/>
      <c r="CB416" s="182"/>
      <c r="CC416" s="182"/>
      <c r="CD416" s="182"/>
      <c r="CE416" s="182"/>
      <c r="CF416" s="182"/>
      <c r="CG416" s="182"/>
      <c r="CH416" s="182"/>
      <c r="CI416" s="182"/>
      <c r="CJ416" s="182"/>
      <c r="CK416" s="182"/>
      <c r="CL416" s="182"/>
      <c r="CM416" s="182"/>
      <c r="CN416" s="182"/>
      <c r="CO416" s="182"/>
      <c r="CP416" s="182"/>
      <c r="CQ416" s="182"/>
      <c r="CR416" s="182"/>
      <c r="CS416" s="182"/>
      <c r="CT416" s="182"/>
      <c r="CU416" s="182"/>
      <c r="CV416" s="182"/>
      <c r="CW416" s="182"/>
      <c r="CX416" s="182"/>
      <c r="CY416" s="182"/>
      <c r="CZ416" s="182"/>
      <c r="DA416" s="182"/>
      <c r="DB416" s="182"/>
      <c r="DC416" s="182"/>
      <c r="DD416" s="182"/>
      <c r="DE416" s="182"/>
      <c r="DF416" s="182"/>
      <c r="DG416" s="182"/>
      <c r="DH416" s="182"/>
      <c r="DI416" s="182"/>
      <c r="DJ416" s="182"/>
      <c r="DK416" s="182"/>
      <c r="DL416" s="182"/>
      <c r="DM416" s="182"/>
      <c r="DN416" s="182"/>
    </row>
    <row r="417" spans="1:118" s="35" customFormat="1" ht="15" customHeight="1" thickBot="1" x14ac:dyDescent="0.3">
      <c r="A417" s="261"/>
      <c r="B417" s="264"/>
      <c r="C417" s="240"/>
      <c r="D417" s="240"/>
      <c r="E417" s="240"/>
      <c r="F417" s="240"/>
      <c r="G417" s="240"/>
      <c r="H417" s="240"/>
      <c r="I417" s="240"/>
      <c r="J417" s="243"/>
      <c r="K417" s="246"/>
      <c r="L417" s="246"/>
      <c r="M417" s="249"/>
      <c r="N417" s="252"/>
      <c r="O417" s="234"/>
      <c r="P417" s="234"/>
      <c r="Q417" s="234"/>
      <c r="R417" s="237"/>
      <c r="S417" s="237"/>
      <c r="T417" s="220"/>
      <c r="U417" s="220"/>
      <c r="V417" s="220"/>
      <c r="W417" s="220"/>
      <c r="X417" s="34" t="s">
        <v>610</v>
      </c>
      <c r="Y417" s="126" t="s">
        <v>530</v>
      </c>
      <c r="Z417" s="225"/>
      <c r="AA417" s="34">
        <v>9.7394227680000007</v>
      </c>
      <c r="AB417" s="34">
        <v>35</v>
      </c>
      <c r="AC417" s="34"/>
      <c r="AD417" s="34"/>
      <c r="AE417" s="34"/>
      <c r="AF417" s="34"/>
      <c r="AG417" s="34"/>
      <c r="AH417" s="34"/>
      <c r="AI417" s="34"/>
      <c r="AJ417" s="34"/>
      <c r="AK417" s="34"/>
      <c r="AL417" s="34"/>
      <c r="AM417" s="34"/>
      <c r="AN417" s="34"/>
      <c r="AO417" s="34">
        <v>1</v>
      </c>
      <c r="AP417" s="34">
        <v>1.27</v>
      </c>
      <c r="AQ417" s="228"/>
      <c r="AR417" s="183"/>
      <c r="AS417" s="183"/>
      <c r="AT417" s="183"/>
      <c r="AU417" s="183"/>
      <c r="AV417" s="183"/>
      <c r="AW417" s="183"/>
      <c r="AX417" s="183"/>
      <c r="AY417" s="183"/>
      <c r="AZ417" s="183"/>
      <c r="BA417" s="183"/>
      <c r="BB417" s="183"/>
      <c r="BC417" s="183"/>
      <c r="BD417" s="183"/>
      <c r="BE417" s="183"/>
      <c r="BF417" s="183"/>
      <c r="BG417" s="183"/>
      <c r="BH417" s="183"/>
      <c r="BI417" s="183"/>
      <c r="BJ417" s="183"/>
      <c r="BK417" s="183"/>
      <c r="BL417" s="183"/>
      <c r="BM417" s="183"/>
      <c r="BN417" s="183"/>
      <c r="BO417" s="183"/>
      <c r="BP417" s="183"/>
      <c r="BQ417" s="183"/>
      <c r="BR417" s="183"/>
      <c r="BS417" s="183"/>
      <c r="BT417" s="183"/>
      <c r="BU417" s="183"/>
      <c r="BV417" s="183"/>
      <c r="BW417" s="183"/>
      <c r="BX417" s="183"/>
      <c r="BY417" s="183"/>
      <c r="BZ417" s="183"/>
      <c r="CA417" s="183"/>
      <c r="CB417" s="183"/>
      <c r="CC417" s="183"/>
      <c r="CD417" s="183"/>
      <c r="CE417" s="183"/>
      <c r="CF417" s="183"/>
      <c r="CG417" s="183"/>
      <c r="CH417" s="183"/>
      <c r="CI417" s="183"/>
      <c r="CJ417" s="183"/>
      <c r="CK417" s="183"/>
      <c r="CL417" s="183"/>
      <c r="CM417" s="183"/>
      <c r="CN417" s="183"/>
      <c r="CO417" s="183"/>
      <c r="CP417" s="183"/>
      <c r="CQ417" s="183"/>
      <c r="CR417" s="183"/>
      <c r="CS417" s="183"/>
      <c r="CT417" s="183"/>
      <c r="CU417" s="183"/>
      <c r="CV417" s="183"/>
      <c r="CW417" s="183"/>
      <c r="CX417" s="183"/>
      <c r="CY417" s="183"/>
      <c r="CZ417" s="183"/>
      <c r="DA417" s="183"/>
      <c r="DB417" s="183"/>
      <c r="DC417" s="183"/>
      <c r="DD417" s="183"/>
      <c r="DE417" s="183"/>
      <c r="DF417" s="183"/>
      <c r="DG417" s="183"/>
      <c r="DH417" s="183"/>
      <c r="DI417" s="183"/>
      <c r="DJ417" s="183"/>
      <c r="DK417" s="183"/>
      <c r="DL417" s="183"/>
      <c r="DM417" s="183"/>
      <c r="DN417" s="183"/>
    </row>
    <row r="418" spans="1:118" s="203" customFormat="1" ht="20.100000000000001" customHeight="1" x14ac:dyDescent="0.25">
      <c r="A418" s="293">
        <v>109</v>
      </c>
      <c r="B418" s="296" t="s">
        <v>481</v>
      </c>
      <c r="C418" s="284"/>
      <c r="D418" s="284" t="s">
        <v>482</v>
      </c>
      <c r="E418" s="284"/>
      <c r="F418" s="284" t="s">
        <v>611</v>
      </c>
      <c r="G418" s="284" t="s">
        <v>45</v>
      </c>
      <c r="H418" s="284"/>
      <c r="I418" s="284" t="s">
        <v>46</v>
      </c>
      <c r="J418" s="287"/>
      <c r="K418" s="290">
        <v>152.3649344648</v>
      </c>
      <c r="L418" s="290">
        <v>256.99720000000002</v>
      </c>
      <c r="M418" s="275">
        <v>127.12</v>
      </c>
      <c r="N418" s="278" t="s">
        <v>484</v>
      </c>
      <c r="O418" s="281">
        <v>1.37</v>
      </c>
      <c r="P418" s="281"/>
      <c r="Q418" s="281"/>
      <c r="R418" s="266">
        <v>5.64</v>
      </c>
      <c r="S418" s="266">
        <f>R418/O418</f>
        <v>4.1167883211678831</v>
      </c>
      <c r="T418" s="269">
        <v>22959543.772087499</v>
      </c>
      <c r="U418" s="269">
        <f>V418*10^-12</f>
        <v>0.17373199408309298</v>
      </c>
      <c r="V418" s="269">
        <v>173731994083.09299</v>
      </c>
      <c r="W418" s="269">
        <f>T418*U418</f>
        <v>3988807.3227628195</v>
      </c>
      <c r="X418" s="199" t="s">
        <v>612</v>
      </c>
      <c r="Y418" s="200" t="s">
        <v>613</v>
      </c>
      <c r="Z418" s="272"/>
      <c r="AA418" s="199">
        <v>18.850495680000002</v>
      </c>
      <c r="AB418" s="199"/>
      <c r="AC418" s="199"/>
      <c r="AD418" s="199">
        <v>71.820388333333497</v>
      </c>
      <c r="AE418" s="201"/>
      <c r="AF418" s="201"/>
      <c r="AG418" s="201"/>
      <c r="AH418" s="201"/>
      <c r="AI418" s="201"/>
      <c r="AJ418" s="201"/>
      <c r="AK418" s="199"/>
      <c r="AL418" s="19" t="s">
        <v>50</v>
      </c>
      <c r="AM418" s="201"/>
      <c r="AN418" s="199"/>
      <c r="AO418" s="199">
        <v>0.6</v>
      </c>
      <c r="AP418" s="199">
        <v>0.61</v>
      </c>
      <c r="AQ418" s="253"/>
      <c r="AR418" s="202"/>
      <c r="AS418" s="202"/>
      <c r="AT418" s="202"/>
      <c r="AU418" s="202"/>
      <c r="AV418" s="202"/>
      <c r="AW418" s="202"/>
      <c r="AX418" s="202"/>
      <c r="AY418" s="202"/>
      <c r="AZ418" s="202"/>
      <c r="BA418" s="202"/>
      <c r="BB418" s="202"/>
      <c r="BC418" s="202"/>
      <c r="BD418" s="202"/>
      <c r="BE418" s="202"/>
      <c r="BF418" s="202"/>
      <c r="BG418" s="202"/>
      <c r="BH418" s="202"/>
      <c r="BI418" s="202"/>
      <c r="BJ418" s="202"/>
      <c r="BK418" s="202"/>
      <c r="BL418" s="202"/>
      <c r="BM418" s="202"/>
      <c r="BN418" s="202"/>
      <c r="BO418" s="202"/>
      <c r="BP418" s="202"/>
      <c r="BQ418" s="202"/>
      <c r="BR418" s="202"/>
      <c r="BS418" s="202"/>
      <c r="BT418" s="202"/>
      <c r="BU418" s="202"/>
      <c r="BV418" s="202"/>
      <c r="BW418" s="202"/>
      <c r="BX418" s="202"/>
      <c r="BY418" s="202"/>
      <c r="BZ418" s="202"/>
      <c r="CA418" s="202"/>
      <c r="CB418" s="202"/>
      <c r="CC418" s="202"/>
      <c r="CD418" s="202"/>
      <c r="CE418" s="202"/>
      <c r="CF418" s="202"/>
      <c r="CG418" s="202"/>
      <c r="CH418" s="202"/>
      <c r="CI418" s="202"/>
      <c r="CJ418" s="202"/>
      <c r="CK418" s="202"/>
      <c r="CL418" s="202"/>
      <c r="CM418" s="202"/>
      <c r="CN418" s="202"/>
      <c r="CO418" s="202"/>
      <c r="CP418" s="202"/>
      <c r="CQ418" s="202"/>
      <c r="CR418" s="202"/>
      <c r="CS418" s="202"/>
      <c r="CT418" s="202"/>
      <c r="CU418" s="202"/>
      <c r="CV418" s="202"/>
      <c r="CW418" s="202"/>
      <c r="CX418" s="202"/>
      <c r="CY418" s="202"/>
      <c r="CZ418" s="202"/>
      <c r="DA418" s="202"/>
      <c r="DB418" s="202"/>
      <c r="DC418" s="202"/>
      <c r="DD418" s="202"/>
      <c r="DE418" s="202"/>
      <c r="DF418" s="202"/>
      <c r="DG418" s="202"/>
      <c r="DH418" s="202"/>
      <c r="DI418" s="202"/>
      <c r="DJ418" s="202"/>
      <c r="DK418" s="202"/>
      <c r="DL418" s="202"/>
      <c r="DM418" s="202"/>
      <c r="DN418" s="202"/>
    </row>
    <row r="419" spans="1:118" s="207" customFormat="1" ht="20.100000000000001" customHeight="1" x14ac:dyDescent="0.25">
      <c r="A419" s="294"/>
      <c r="B419" s="297"/>
      <c r="C419" s="285"/>
      <c r="D419" s="285"/>
      <c r="E419" s="285"/>
      <c r="F419" s="285"/>
      <c r="G419" s="285"/>
      <c r="H419" s="285"/>
      <c r="I419" s="285"/>
      <c r="J419" s="288"/>
      <c r="K419" s="291"/>
      <c r="L419" s="291"/>
      <c r="M419" s="276"/>
      <c r="N419" s="279"/>
      <c r="O419" s="282"/>
      <c r="P419" s="282"/>
      <c r="Q419" s="282"/>
      <c r="R419" s="267"/>
      <c r="S419" s="267"/>
      <c r="T419" s="270"/>
      <c r="U419" s="270"/>
      <c r="V419" s="270"/>
      <c r="W419" s="270"/>
      <c r="X419" s="204" t="s">
        <v>614</v>
      </c>
      <c r="Y419" s="256" t="s">
        <v>615</v>
      </c>
      <c r="Z419" s="273"/>
      <c r="AA419" s="204">
        <v>18.850495680000002</v>
      </c>
      <c r="AB419" s="204"/>
      <c r="AC419" s="204"/>
      <c r="AD419" s="204">
        <v>71.820388333333497</v>
      </c>
      <c r="AE419" s="205"/>
      <c r="AF419" s="205"/>
      <c r="AG419" s="205"/>
      <c r="AH419" s="205"/>
      <c r="AI419" s="205"/>
      <c r="AJ419" s="205"/>
      <c r="AK419" s="204"/>
      <c r="AL419" s="204"/>
      <c r="AM419" s="205"/>
      <c r="AN419" s="204"/>
      <c r="AO419" s="204">
        <v>0.6</v>
      </c>
      <c r="AP419" s="204">
        <v>0.61</v>
      </c>
      <c r="AQ419" s="254"/>
      <c r="AR419" s="206"/>
      <c r="AS419" s="206"/>
      <c r="AT419" s="206"/>
      <c r="AU419" s="206"/>
      <c r="AV419" s="206"/>
      <c r="AW419" s="206"/>
      <c r="AX419" s="206"/>
      <c r="AY419" s="206"/>
      <c r="AZ419" s="206"/>
      <c r="BA419" s="206"/>
      <c r="BB419" s="206"/>
      <c r="BC419" s="206"/>
      <c r="BD419" s="206"/>
      <c r="BE419" s="206"/>
      <c r="BF419" s="206"/>
      <c r="BG419" s="206"/>
      <c r="BH419" s="206"/>
      <c r="BI419" s="206"/>
      <c r="BJ419" s="206"/>
      <c r="BK419" s="206"/>
      <c r="BL419" s="206"/>
      <c r="BM419" s="206"/>
      <c r="BN419" s="206"/>
      <c r="BO419" s="206"/>
      <c r="BP419" s="206"/>
      <c r="BQ419" s="206"/>
      <c r="BR419" s="206"/>
      <c r="BS419" s="206"/>
      <c r="BT419" s="206"/>
      <c r="BU419" s="206"/>
      <c r="BV419" s="206"/>
      <c r="BW419" s="206"/>
      <c r="BX419" s="206"/>
      <c r="BY419" s="206"/>
      <c r="BZ419" s="206"/>
      <c r="CA419" s="206"/>
      <c r="CB419" s="206"/>
      <c r="CC419" s="206"/>
      <c r="CD419" s="206"/>
      <c r="CE419" s="206"/>
      <c r="CF419" s="206"/>
      <c r="CG419" s="206"/>
      <c r="CH419" s="206"/>
      <c r="CI419" s="206"/>
      <c r="CJ419" s="206"/>
      <c r="CK419" s="206"/>
      <c r="CL419" s="206"/>
      <c r="CM419" s="206"/>
      <c r="CN419" s="206"/>
      <c r="CO419" s="206"/>
      <c r="CP419" s="206"/>
      <c r="CQ419" s="206"/>
      <c r="CR419" s="206"/>
      <c r="CS419" s="206"/>
      <c r="CT419" s="206"/>
      <c r="CU419" s="206"/>
      <c r="CV419" s="206"/>
      <c r="CW419" s="206"/>
      <c r="CX419" s="206"/>
      <c r="CY419" s="206"/>
      <c r="CZ419" s="206"/>
      <c r="DA419" s="206"/>
      <c r="DB419" s="206"/>
      <c r="DC419" s="206"/>
      <c r="DD419" s="206"/>
      <c r="DE419" s="206"/>
      <c r="DF419" s="206"/>
      <c r="DG419" s="206"/>
      <c r="DH419" s="206"/>
      <c r="DI419" s="206"/>
      <c r="DJ419" s="206"/>
      <c r="DK419" s="206"/>
      <c r="DL419" s="206"/>
      <c r="DM419" s="206"/>
      <c r="DN419" s="206"/>
    </row>
    <row r="420" spans="1:118" s="207" customFormat="1" ht="20.100000000000001" customHeight="1" x14ac:dyDescent="0.25">
      <c r="A420" s="294"/>
      <c r="B420" s="297"/>
      <c r="C420" s="285"/>
      <c r="D420" s="285"/>
      <c r="E420" s="285"/>
      <c r="F420" s="285"/>
      <c r="G420" s="285"/>
      <c r="H420" s="285"/>
      <c r="I420" s="285"/>
      <c r="J420" s="288"/>
      <c r="K420" s="291"/>
      <c r="L420" s="291"/>
      <c r="M420" s="276"/>
      <c r="N420" s="279"/>
      <c r="O420" s="282"/>
      <c r="P420" s="282"/>
      <c r="Q420" s="282"/>
      <c r="R420" s="267"/>
      <c r="S420" s="267"/>
      <c r="T420" s="270"/>
      <c r="U420" s="270"/>
      <c r="V420" s="270"/>
      <c r="W420" s="270"/>
      <c r="X420" s="204" t="s">
        <v>616</v>
      </c>
      <c r="Y420" s="257"/>
      <c r="Z420" s="273"/>
      <c r="AA420" s="204">
        <v>17.593795968000002</v>
      </c>
      <c r="AB420" s="204"/>
      <c r="AC420" s="204"/>
      <c r="AD420" s="204">
        <v>71.820388333333497</v>
      </c>
      <c r="AE420" s="205"/>
      <c r="AF420" s="205"/>
      <c r="AG420" s="205"/>
      <c r="AH420" s="205"/>
      <c r="AI420" s="205"/>
      <c r="AJ420" s="205"/>
      <c r="AK420" s="204"/>
      <c r="AL420" s="204"/>
      <c r="AM420" s="205"/>
      <c r="AN420" s="204"/>
      <c r="AO420" s="204">
        <v>0.6</v>
      </c>
      <c r="AP420" s="204">
        <v>1.32</v>
      </c>
      <c r="AQ420" s="254"/>
      <c r="AR420" s="206"/>
      <c r="AS420" s="206"/>
      <c r="AT420" s="206"/>
      <c r="AU420" s="206"/>
      <c r="AV420" s="206"/>
      <c r="AW420" s="206"/>
      <c r="AX420" s="206"/>
      <c r="AY420" s="206"/>
      <c r="AZ420" s="206"/>
      <c r="BA420" s="206"/>
      <c r="BB420" s="206"/>
      <c r="BC420" s="206"/>
      <c r="BD420" s="206"/>
      <c r="BE420" s="206"/>
      <c r="BF420" s="206"/>
      <c r="BG420" s="206"/>
      <c r="BH420" s="206"/>
      <c r="BI420" s="206"/>
      <c r="BJ420" s="206"/>
      <c r="BK420" s="206"/>
      <c r="BL420" s="206"/>
      <c r="BM420" s="206"/>
      <c r="BN420" s="206"/>
      <c r="BO420" s="206"/>
      <c r="BP420" s="206"/>
      <c r="BQ420" s="206"/>
      <c r="BR420" s="206"/>
      <c r="BS420" s="206"/>
      <c r="BT420" s="206"/>
      <c r="BU420" s="206"/>
      <c r="BV420" s="206"/>
      <c r="BW420" s="206"/>
      <c r="BX420" s="206"/>
      <c r="BY420" s="206"/>
      <c r="BZ420" s="206"/>
      <c r="CA420" s="206"/>
      <c r="CB420" s="206"/>
      <c r="CC420" s="206"/>
      <c r="CD420" s="206"/>
      <c r="CE420" s="206"/>
      <c r="CF420" s="206"/>
      <c r="CG420" s="206"/>
      <c r="CH420" s="206"/>
      <c r="CI420" s="206"/>
      <c r="CJ420" s="206"/>
      <c r="CK420" s="206"/>
      <c r="CL420" s="206"/>
      <c r="CM420" s="206"/>
      <c r="CN420" s="206"/>
      <c r="CO420" s="206"/>
      <c r="CP420" s="206"/>
      <c r="CQ420" s="206"/>
      <c r="CR420" s="206"/>
      <c r="CS420" s="206"/>
      <c r="CT420" s="206"/>
      <c r="CU420" s="206"/>
      <c r="CV420" s="206"/>
      <c r="CW420" s="206"/>
      <c r="CX420" s="206"/>
      <c r="CY420" s="206"/>
      <c r="CZ420" s="206"/>
      <c r="DA420" s="206"/>
      <c r="DB420" s="206"/>
      <c r="DC420" s="206"/>
      <c r="DD420" s="206"/>
      <c r="DE420" s="206"/>
      <c r="DF420" s="206"/>
      <c r="DG420" s="206"/>
      <c r="DH420" s="206"/>
      <c r="DI420" s="206"/>
      <c r="DJ420" s="206"/>
      <c r="DK420" s="206"/>
      <c r="DL420" s="206"/>
      <c r="DM420" s="206"/>
      <c r="DN420" s="206"/>
    </row>
    <row r="421" spans="1:118" s="207" customFormat="1" ht="20.100000000000001" customHeight="1" x14ac:dyDescent="0.25">
      <c r="A421" s="294"/>
      <c r="B421" s="297"/>
      <c r="C421" s="285"/>
      <c r="D421" s="285"/>
      <c r="E421" s="285"/>
      <c r="F421" s="285"/>
      <c r="G421" s="285"/>
      <c r="H421" s="285"/>
      <c r="I421" s="285"/>
      <c r="J421" s="288"/>
      <c r="K421" s="291"/>
      <c r="L421" s="291"/>
      <c r="M421" s="276"/>
      <c r="N421" s="279"/>
      <c r="O421" s="282"/>
      <c r="P421" s="282"/>
      <c r="Q421" s="282"/>
      <c r="R421" s="267"/>
      <c r="S421" s="267"/>
      <c r="T421" s="270"/>
      <c r="U421" s="270"/>
      <c r="V421" s="270"/>
      <c r="W421" s="270"/>
      <c r="X421" s="204" t="s">
        <v>617</v>
      </c>
      <c r="Y421" s="257"/>
      <c r="Z421" s="273"/>
      <c r="AA421" s="204">
        <v>7.6972857360000004</v>
      </c>
      <c r="AB421" s="204"/>
      <c r="AC421" s="204"/>
      <c r="AD421" s="204">
        <v>71.820388333333497</v>
      </c>
      <c r="AE421" s="205"/>
      <c r="AF421" s="205"/>
      <c r="AG421" s="205"/>
      <c r="AH421" s="205"/>
      <c r="AI421" s="205"/>
      <c r="AJ421" s="205"/>
      <c r="AK421" s="204"/>
      <c r="AL421" s="204"/>
      <c r="AM421" s="205"/>
      <c r="AN421" s="204"/>
      <c r="AO421" s="204">
        <v>0.6</v>
      </c>
      <c r="AP421" s="204">
        <v>0.77</v>
      </c>
      <c r="AQ421" s="254"/>
      <c r="AR421" s="206"/>
      <c r="AS421" s="206"/>
      <c r="AT421" s="206"/>
      <c r="AU421" s="206"/>
      <c r="AV421" s="206"/>
      <c r="AW421" s="206"/>
      <c r="AX421" s="206"/>
      <c r="AY421" s="206"/>
      <c r="AZ421" s="206"/>
      <c r="BA421" s="206"/>
      <c r="BB421" s="206"/>
      <c r="BC421" s="206"/>
      <c r="BD421" s="206"/>
      <c r="BE421" s="206"/>
      <c r="BF421" s="206"/>
      <c r="BG421" s="206"/>
      <c r="BH421" s="206"/>
      <c r="BI421" s="206"/>
      <c r="BJ421" s="206"/>
      <c r="BK421" s="206"/>
      <c r="BL421" s="206"/>
      <c r="BM421" s="206"/>
      <c r="BN421" s="206"/>
      <c r="BO421" s="206"/>
      <c r="BP421" s="206"/>
      <c r="BQ421" s="206"/>
      <c r="BR421" s="206"/>
      <c r="BS421" s="206"/>
      <c r="BT421" s="206"/>
      <c r="BU421" s="206"/>
      <c r="BV421" s="206"/>
      <c r="BW421" s="206"/>
      <c r="BX421" s="206"/>
      <c r="BY421" s="206"/>
      <c r="BZ421" s="206"/>
      <c r="CA421" s="206"/>
      <c r="CB421" s="206"/>
      <c r="CC421" s="206"/>
      <c r="CD421" s="206"/>
      <c r="CE421" s="206"/>
      <c r="CF421" s="206"/>
      <c r="CG421" s="206"/>
      <c r="CH421" s="206"/>
      <c r="CI421" s="206"/>
      <c r="CJ421" s="206"/>
      <c r="CK421" s="206"/>
      <c r="CL421" s="206"/>
      <c r="CM421" s="206"/>
      <c r="CN421" s="206"/>
      <c r="CO421" s="206"/>
      <c r="CP421" s="206"/>
      <c r="CQ421" s="206"/>
      <c r="CR421" s="206"/>
      <c r="CS421" s="206"/>
      <c r="CT421" s="206"/>
      <c r="CU421" s="206"/>
      <c r="CV421" s="206"/>
      <c r="CW421" s="206"/>
      <c r="CX421" s="206"/>
      <c r="CY421" s="206"/>
      <c r="CZ421" s="206"/>
      <c r="DA421" s="206"/>
      <c r="DB421" s="206"/>
      <c r="DC421" s="206"/>
      <c r="DD421" s="206"/>
      <c r="DE421" s="206"/>
      <c r="DF421" s="206"/>
      <c r="DG421" s="206"/>
      <c r="DH421" s="206"/>
      <c r="DI421" s="206"/>
      <c r="DJ421" s="206"/>
      <c r="DK421" s="206"/>
      <c r="DL421" s="206"/>
      <c r="DM421" s="206"/>
      <c r="DN421" s="206"/>
    </row>
    <row r="422" spans="1:118" s="207" customFormat="1" ht="20.100000000000001" customHeight="1" x14ac:dyDescent="0.25">
      <c r="A422" s="294"/>
      <c r="B422" s="297"/>
      <c r="C422" s="285"/>
      <c r="D422" s="285"/>
      <c r="E422" s="285"/>
      <c r="F422" s="285"/>
      <c r="G422" s="285"/>
      <c r="H422" s="285"/>
      <c r="I422" s="285"/>
      <c r="J422" s="288"/>
      <c r="K422" s="291"/>
      <c r="L422" s="291"/>
      <c r="M422" s="276"/>
      <c r="N422" s="279"/>
      <c r="O422" s="282"/>
      <c r="P422" s="282"/>
      <c r="Q422" s="282"/>
      <c r="R422" s="267"/>
      <c r="S422" s="267"/>
      <c r="T422" s="270"/>
      <c r="U422" s="270"/>
      <c r="V422" s="270"/>
      <c r="W422" s="270"/>
      <c r="X422" s="204" t="s">
        <v>618</v>
      </c>
      <c r="Y422" s="258"/>
      <c r="Z422" s="273"/>
      <c r="AA422" s="204">
        <v>8.796897984000001</v>
      </c>
      <c r="AB422" s="204"/>
      <c r="AC422" s="204"/>
      <c r="AD422" s="204">
        <v>124.4886731111114</v>
      </c>
      <c r="AE422" s="205"/>
      <c r="AF422" s="205"/>
      <c r="AG422" s="205"/>
      <c r="AH422" s="205"/>
      <c r="AI422" s="205"/>
      <c r="AJ422" s="205"/>
      <c r="AK422" s="204"/>
      <c r="AL422" s="204"/>
      <c r="AM422" s="205"/>
      <c r="AN422" s="204"/>
      <c r="AO422" s="204">
        <v>0.4</v>
      </c>
      <c r="AP422" s="204">
        <v>2.5299999999999998</v>
      </c>
      <c r="AQ422" s="254"/>
      <c r="AR422" s="206"/>
      <c r="AS422" s="206"/>
      <c r="AT422" s="206"/>
      <c r="AU422" s="206"/>
      <c r="AV422" s="206"/>
      <c r="AW422" s="206"/>
      <c r="AX422" s="206"/>
      <c r="AY422" s="206"/>
      <c r="AZ422" s="206"/>
      <c r="BA422" s="206"/>
      <c r="BB422" s="206"/>
      <c r="BC422" s="206"/>
      <c r="BD422" s="206"/>
      <c r="BE422" s="206"/>
      <c r="BF422" s="206"/>
      <c r="BG422" s="206"/>
      <c r="BH422" s="206"/>
      <c r="BI422" s="206"/>
      <c r="BJ422" s="206"/>
      <c r="BK422" s="206"/>
      <c r="BL422" s="206"/>
      <c r="BM422" s="206"/>
      <c r="BN422" s="206"/>
      <c r="BO422" s="206"/>
      <c r="BP422" s="206"/>
      <c r="BQ422" s="206"/>
      <c r="BR422" s="206"/>
      <c r="BS422" s="206"/>
      <c r="BT422" s="206"/>
      <c r="BU422" s="206"/>
      <c r="BV422" s="206"/>
      <c r="BW422" s="206"/>
      <c r="BX422" s="206"/>
      <c r="BY422" s="206"/>
      <c r="BZ422" s="206"/>
      <c r="CA422" s="206"/>
      <c r="CB422" s="206"/>
      <c r="CC422" s="206"/>
      <c r="CD422" s="206"/>
      <c r="CE422" s="206"/>
      <c r="CF422" s="206"/>
      <c r="CG422" s="206"/>
      <c r="CH422" s="206"/>
      <c r="CI422" s="206"/>
      <c r="CJ422" s="206"/>
      <c r="CK422" s="206"/>
      <c r="CL422" s="206"/>
      <c r="CM422" s="206"/>
      <c r="CN422" s="206"/>
      <c r="CO422" s="206"/>
      <c r="CP422" s="206"/>
      <c r="CQ422" s="206"/>
      <c r="CR422" s="206"/>
      <c r="CS422" s="206"/>
      <c r="CT422" s="206"/>
      <c r="CU422" s="206"/>
      <c r="CV422" s="206"/>
      <c r="CW422" s="206"/>
      <c r="CX422" s="206"/>
      <c r="CY422" s="206"/>
      <c r="CZ422" s="206"/>
      <c r="DA422" s="206"/>
      <c r="DB422" s="206"/>
      <c r="DC422" s="206"/>
      <c r="DD422" s="206"/>
      <c r="DE422" s="206"/>
      <c r="DF422" s="206"/>
      <c r="DG422" s="206"/>
      <c r="DH422" s="206"/>
      <c r="DI422" s="206"/>
      <c r="DJ422" s="206"/>
      <c r="DK422" s="206"/>
      <c r="DL422" s="206"/>
      <c r="DM422" s="206"/>
      <c r="DN422" s="206"/>
    </row>
    <row r="423" spans="1:118" s="212" customFormat="1" ht="20.100000000000001" customHeight="1" thickBot="1" x14ac:dyDescent="0.3">
      <c r="A423" s="295"/>
      <c r="B423" s="298"/>
      <c r="C423" s="286"/>
      <c r="D423" s="286"/>
      <c r="E423" s="286"/>
      <c r="F423" s="286"/>
      <c r="G423" s="286"/>
      <c r="H423" s="286"/>
      <c r="I423" s="286"/>
      <c r="J423" s="289"/>
      <c r="K423" s="292"/>
      <c r="L423" s="292"/>
      <c r="M423" s="277"/>
      <c r="N423" s="280"/>
      <c r="O423" s="283"/>
      <c r="P423" s="283"/>
      <c r="Q423" s="283"/>
      <c r="R423" s="268"/>
      <c r="S423" s="268"/>
      <c r="T423" s="271"/>
      <c r="U423" s="271"/>
      <c r="V423" s="271"/>
      <c r="W423" s="271"/>
      <c r="X423" s="208" t="s">
        <v>619</v>
      </c>
      <c r="Y423" s="209" t="s">
        <v>620</v>
      </c>
      <c r="Z423" s="274"/>
      <c r="AA423" s="208">
        <v>9.1110729120000009</v>
      </c>
      <c r="AB423" s="208">
        <v>37</v>
      </c>
      <c r="AC423" s="208"/>
      <c r="AD423" s="208"/>
      <c r="AE423" s="210"/>
      <c r="AF423" s="210"/>
      <c r="AG423" s="210"/>
      <c r="AH423" s="210"/>
      <c r="AI423" s="210"/>
      <c r="AJ423" s="210"/>
      <c r="AK423" s="208"/>
      <c r="AL423" s="208"/>
      <c r="AM423" s="210"/>
      <c r="AN423" s="208"/>
      <c r="AO423" s="208">
        <v>0.96</v>
      </c>
      <c r="AP423" s="208">
        <v>1.22</v>
      </c>
      <c r="AQ423" s="255"/>
      <c r="AR423" s="211"/>
      <c r="AS423" s="211"/>
      <c r="AT423" s="211"/>
      <c r="AU423" s="211"/>
      <c r="AV423" s="211"/>
      <c r="AW423" s="211"/>
      <c r="AX423" s="211"/>
      <c r="AY423" s="211"/>
      <c r="AZ423" s="211"/>
      <c r="BA423" s="211"/>
      <c r="BB423" s="211"/>
      <c r="BC423" s="211"/>
      <c r="BD423" s="211"/>
      <c r="BE423" s="211"/>
      <c r="BF423" s="211"/>
      <c r="BG423" s="211"/>
      <c r="BH423" s="211"/>
      <c r="BI423" s="211"/>
      <c r="BJ423" s="211"/>
      <c r="BK423" s="211"/>
      <c r="BL423" s="211"/>
      <c r="BM423" s="211"/>
      <c r="BN423" s="211"/>
      <c r="BO423" s="211"/>
      <c r="BP423" s="211"/>
      <c r="BQ423" s="211"/>
      <c r="BR423" s="211"/>
      <c r="BS423" s="211"/>
      <c r="BT423" s="211"/>
      <c r="BU423" s="211"/>
      <c r="BV423" s="211"/>
      <c r="BW423" s="211"/>
      <c r="BX423" s="211"/>
      <c r="BY423" s="211"/>
      <c r="BZ423" s="211"/>
      <c r="CA423" s="211"/>
      <c r="CB423" s="211"/>
      <c r="CC423" s="211"/>
      <c r="CD423" s="211"/>
      <c r="CE423" s="211"/>
      <c r="CF423" s="211"/>
      <c r="CG423" s="211"/>
      <c r="CH423" s="211"/>
      <c r="CI423" s="211"/>
      <c r="CJ423" s="211"/>
      <c r="CK423" s="211"/>
      <c r="CL423" s="211"/>
      <c r="CM423" s="211"/>
      <c r="CN423" s="211"/>
      <c r="CO423" s="211"/>
      <c r="CP423" s="211"/>
      <c r="CQ423" s="211"/>
      <c r="CR423" s="211"/>
      <c r="CS423" s="211"/>
      <c r="CT423" s="211"/>
      <c r="CU423" s="211"/>
      <c r="CV423" s="211"/>
      <c r="CW423" s="211"/>
      <c r="CX423" s="211"/>
      <c r="CY423" s="211"/>
      <c r="CZ423" s="211"/>
      <c r="DA423" s="211"/>
      <c r="DB423" s="211"/>
      <c r="DC423" s="211"/>
      <c r="DD423" s="211"/>
      <c r="DE423" s="211"/>
      <c r="DF423" s="211"/>
      <c r="DG423" s="211"/>
      <c r="DH423" s="211"/>
      <c r="DI423" s="211"/>
      <c r="DJ423" s="211"/>
      <c r="DK423" s="211"/>
      <c r="DL423" s="211"/>
      <c r="DM423" s="211"/>
      <c r="DN423" s="211"/>
    </row>
    <row r="424" spans="1:118" s="20" customFormat="1" ht="24" customHeight="1" x14ac:dyDescent="0.25">
      <c r="A424" s="259">
        <v>110</v>
      </c>
      <c r="B424" s="262" t="s">
        <v>481</v>
      </c>
      <c r="C424" s="265"/>
      <c r="D424" s="238" t="s">
        <v>482</v>
      </c>
      <c r="E424" s="265"/>
      <c r="F424" s="238" t="s">
        <v>621</v>
      </c>
      <c r="G424" s="238" t="s">
        <v>45</v>
      </c>
      <c r="H424" s="265"/>
      <c r="I424" s="238" t="s">
        <v>46</v>
      </c>
      <c r="J424" s="241"/>
      <c r="K424" s="244">
        <v>167.7441046191</v>
      </c>
      <c r="L424" s="244">
        <v>327.38059999999996</v>
      </c>
      <c r="M424" s="247">
        <v>131.41999999999999</v>
      </c>
      <c r="N424" s="250" t="s">
        <v>484</v>
      </c>
      <c r="O424" s="232">
        <v>1.37</v>
      </c>
      <c r="P424" s="232"/>
      <c r="Q424" s="232"/>
      <c r="R424" s="235">
        <v>4.88</v>
      </c>
      <c r="S424" s="235">
        <f>R424/O424</f>
        <v>3.5620437956204376</v>
      </c>
      <c r="T424" s="218">
        <v>24752180.823361602</v>
      </c>
      <c r="U424" s="218">
        <f>V424*10^-12</f>
        <v>0.17373199408309298</v>
      </c>
      <c r="V424" s="218">
        <v>173731994083.09299</v>
      </c>
      <c r="W424" s="218">
        <f>T424*U424</f>
        <v>4300245.7323479056</v>
      </c>
      <c r="X424" s="122" t="s">
        <v>622</v>
      </c>
      <c r="Y424" s="221" t="s">
        <v>615</v>
      </c>
      <c r="Z424" s="223"/>
      <c r="AA424" s="19">
        <v>16.337096256000002</v>
      </c>
      <c r="AB424" s="19"/>
      <c r="AC424" s="19"/>
      <c r="AD424" s="19">
        <v>47.880258888888996</v>
      </c>
      <c r="AE424" s="134"/>
      <c r="AF424" s="134"/>
      <c r="AG424" s="134"/>
      <c r="AH424" s="134"/>
      <c r="AI424" s="134"/>
      <c r="AJ424" s="134"/>
      <c r="AK424" s="19"/>
      <c r="AL424" s="19" t="s">
        <v>50</v>
      </c>
      <c r="AM424" s="134"/>
      <c r="AN424" s="19"/>
      <c r="AO424" s="19">
        <v>0.75</v>
      </c>
      <c r="AP424" s="19">
        <v>1.29</v>
      </c>
      <c r="AQ424" s="226"/>
      <c r="AR424" s="184"/>
      <c r="AS424" s="184"/>
      <c r="AT424" s="184"/>
      <c r="AU424" s="184"/>
      <c r="AV424" s="184"/>
      <c r="AW424" s="184"/>
      <c r="AX424" s="184"/>
      <c r="AY424" s="184"/>
      <c r="AZ424" s="184"/>
      <c r="BA424" s="184"/>
      <c r="BB424" s="184"/>
      <c r="BC424" s="184"/>
      <c r="BD424" s="184"/>
      <c r="BE424" s="184"/>
      <c r="BF424" s="184"/>
      <c r="BG424" s="184"/>
      <c r="BH424" s="184"/>
      <c r="BI424" s="184"/>
      <c r="BJ424" s="184"/>
      <c r="BK424" s="184"/>
      <c r="BL424" s="184"/>
      <c r="BM424" s="184"/>
      <c r="BN424" s="184"/>
      <c r="BO424" s="184"/>
      <c r="BP424" s="184"/>
      <c r="BQ424" s="184"/>
      <c r="BR424" s="184"/>
      <c r="BS424" s="184"/>
      <c r="BT424" s="184"/>
      <c r="BU424" s="184"/>
      <c r="BV424" s="184"/>
      <c r="BW424" s="184"/>
      <c r="BX424" s="184"/>
      <c r="BY424" s="184"/>
      <c r="BZ424" s="184"/>
      <c r="CA424" s="184"/>
      <c r="CB424" s="184"/>
      <c r="CC424" s="184"/>
      <c r="CD424" s="184"/>
      <c r="CE424" s="184"/>
      <c r="CF424" s="184"/>
      <c r="CG424" s="184"/>
      <c r="CH424" s="184"/>
      <c r="CI424" s="184"/>
      <c r="CJ424" s="184"/>
      <c r="CK424" s="184"/>
      <c r="CL424" s="184"/>
      <c r="CM424" s="184"/>
      <c r="CN424" s="184"/>
      <c r="CO424" s="184"/>
      <c r="CP424" s="184"/>
      <c r="CQ424" s="184"/>
      <c r="CR424" s="184"/>
      <c r="CS424" s="184"/>
      <c r="CT424" s="184"/>
      <c r="CU424" s="184"/>
      <c r="CV424" s="184"/>
      <c r="CW424" s="184"/>
      <c r="CX424" s="184"/>
      <c r="CY424" s="184"/>
      <c r="CZ424" s="184"/>
      <c r="DA424" s="184"/>
      <c r="DB424" s="184"/>
      <c r="DC424" s="184"/>
      <c r="DD424" s="184"/>
      <c r="DE424" s="184"/>
      <c r="DF424" s="184"/>
      <c r="DG424" s="184"/>
      <c r="DH424" s="184"/>
      <c r="DI424" s="184"/>
      <c r="DJ424" s="184"/>
      <c r="DK424" s="184"/>
      <c r="DL424" s="184"/>
      <c r="DM424" s="184"/>
      <c r="DN424" s="184"/>
    </row>
    <row r="425" spans="1:118" ht="24" customHeight="1" x14ac:dyDescent="0.25">
      <c r="A425" s="260"/>
      <c r="B425" s="263"/>
      <c r="C425" s="239"/>
      <c r="D425" s="239"/>
      <c r="E425" s="239"/>
      <c r="F425" s="239"/>
      <c r="G425" s="239"/>
      <c r="H425" s="239"/>
      <c r="I425" s="239"/>
      <c r="J425" s="242"/>
      <c r="K425" s="245"/>
      <c r="L425" s="245"/>
      <c r="M425" s="248"/>
      <c r="N425" s="251"/>
      <c r="O425" s="233"/>
      <c r="P425" s="233"/>
      <c r="Q425" s="233"/>
      <c r="R425" s="236"/>
      <c r="S425" s="236"/>
      <c r="T425" s="219"/>
      <c r="U425" s="219"/>
      <c r="V425" s="219"/>
      <c r="W425" s="219"/>
      <c r="X425" s="101" t="s">
        <v>623</v>
      </c>
      <c r="Y425" s="222"/>
      <c r="Z425" s="224"/>
      <c r="AA425" s="24">
        <v>17.122533576000002</v>
      </c>
      <c r="AD425" s="24">
        <v>47.880258888888996</v>
      </c>
      <c r="AL425" s="24"/>
      <c r="AO425" s="24">
        <v>0.75</v>
      </c>
      <c r="AP425" s="24">
        <v>3.83</v>
      </c>
      <c r="AQ425" s="227"/>
      <c r="AR425" s="182"/>
      <c r="AS425" s="182"/>
      <c r="AT425" s="182"/>
      <c r="AU425" s="182"/>
      <c r="AV425" s="182"/>
      <c r="AW425" s="182"/>
      <c r="AX425" s="182"/>
      <c r="AY425" s="182"/>
      <c r="AZ425" s="182"/>
      <c r="BA425" s="182"/>
      <c r="BB425" s="182"/>
      <c r="BC425" s="182"/>
      <c r="BD425" s="182"/>
      <c r="BE425" s="182"/>
      <c r="BF425" s="182"/>
      <c r="BG425" s="182"/>
      <c r="BH425" s="182"/>
      <c r="BI425" s="182"/>
      <c r="BJ425" s="182"/>
      <c r="BK425" s="182"/>
      <c r="BL425" s="182"/>
      <c r="BM425" s="182"/>
      <c r="BN425" s="182"/>
      <c r="BO425" s="182"/>
      <c r="BP425" s="182"/>
      <c r="BQ425" s="182"/>
      <c r="BR425" s="182"/>
      <c r="BS425" s="182"/>
      <c r="BT425" s="182"/>
      <c r="BU425" s="182"/>
      <c r="BV425" s="182"/>
      <c r="BW425" s="182"/>
      <c r="BX425" s="182"/>
      <c r="BY425" s="182"/>
      <c r="BZ425" s="182"/>
      <c r="CA425" s="182"/>
      <c r="CB425" s="182"/>
      <c r="CC425" s="182"/>
      <c r="CD425" s="182"/>
      <c r="CE425" s="182"/>
      <c r="CF425" s="182"/>
      <c r="CG425" s="182"/>
      <c r="CH425" s="182"/>
      <c r="CI425" s="182"/>
      <c r="CJ425" s="182"/>
      <c r="CK425" s="182"/>
      <c r="CL425" s="182"/>
      <c r="CM425" s="182"/>
      <c r="CN425" s="182"/>
      <c r="CO425" s="182"/>
      <c r="CP425" s="182"/>
      <c r="CQ425" s="182"/>
      <c r="CR425" s="182"/>
      <c r="CS425" s="182"/>
      <c r="CT425" s="182"/>
      <c r="CU425" s="182"/>
      <c r="CV425" s="182"/>
      <c r="CW425" s="182"/>
      <c r="CX425" s="182"/>
      <c r="CY425" s="182"/>
      <c r="CZ425" s="182"/>
      <c r="DA425" s="182"/>
      <c r="DB425" s="182"/>
      <c r="DC425" s="182"/>
      <c r="DD425" s="182"/>
      <c r="DE425" s="182"/>
      <c r="DF425" s="182"/>
      <c r="DG425" s="182"/>
      <c r="DH425" s="182"/>
      <c r="DI425" s="182"/>
      <c r="DJ425" s="182"/>
      <c r="DK425" s="182"/>
      <c r="DL425" s="182"/>
      <c r="DM425" s="182"/>
      <c r="DN425" s="182"/>
    </row>
    <row r="426" spans="1:118" ht="24" customHeight="1" x14ac:dyDescent="0.25">
      <c r="A426" s="260"/>
      <c r="B426" s="263"/>
      <c r="C426" s="239"/>
      <c r="D426" s="239"/>
      <c r="E426" s="239"/>
      <c r="F426" s="239"/>
      <c r="G426" s="239"/>
      <c r="H426" s="239"/>
      <c r="I426" s="239"/>
      <c r="J426" s="242"/>
      <c r="K426" s="245"/>
      <c r="L426" s="245"/>
      <c r="M426" s="248"/>
      <c r="N426" s="251"/>
      <c r="O426" s="233"/>
      <c r="P426" s="233"/>
      <c r="Q426" s="233"/>
      <c r="R426" s="236"/>
      <c r="S426" s="236"/>
      <c r="T426" s="219"/>
      <c r="U426" s="219"/>
      <c r="V426" s="219"/>
      <c r="W426" s="219"/>
      <c r="X426" s="101" t="s">
        <v>624</v>
      </c>
      <c r="Y426" s="229" t="s">
        <v>625</v>
      </c>
      <c r="Z426" s="224"/>
      <c r="AA426" s="24">
        <v>17.750883432000002</v>
      </c>
      <c r="AD426" s="24">
        <v>95.760517777777991</v>
      </c>
      <c r="AL426" s="24"/>
      <c r="AO426" s="24">
        <v>0.45</v>
      </c>
      <c r="AP426" s="24">
        <v>2.87</v>
      </c>
      <c r="AQ426" s="227"/>
      <c r="AR426" s="182"/>
      <c r="AS426" s="182"/>
      <c r="AT426" s="182"/>
      <c r="AU426" s="182"/>
      <c r="AV426" s="182"/>
      <c r="AW426" s="182"/>
      <c r="AX426" s="182"/>
      <c r="AY426" s="182"/>
      <c r="AZ426" s="182"/>
      <c r="BA426" s="182"/>
      <c r="BB426" s="182"/>
      <c r="BC426" s="182"/>
      <c r="BD426" s="182"/>
      <c r="BE426" s="182"/>
      <c r="BF426" s="182"/>
      <c r="BG426" s="182"/>
      <c r="BH426" s="182"/>
      <c r="BI426" s="182"/>
      <c r="BJ426" s="182"/>
      <c r="BK426" s="182"/>
      <c r="BL426" s="182"/>
      <c r="BM426" s="182"/>
      <c r="BN426" s="182"/>
      <c r="BO426" s="182"/>
      <c r="BP426" s="182"/>
      <c r="BQ426" s="182"/>
      <c r="BR426" s="182"/>
      <c r="BS426" s="182"/>
      <c r="BT426" s="182"/>
      <c r="BU426" s="182"/>
      <c r="BV426" s="182"/>
      <c r="BW426" s="182"/>
      <c r="BX426" s="182"/>
      <c r="BY426" s="182"/>
      <c r="BZ426" s="182"/>
      <c r="CA426" s="182"/>
      <c r="CB426" s="182"/>
      <c r="CC426" s="182"/>
      <c r="CD426" s="182"/>
      <c r="CE426" s="182"/>
      <c r="CF426" s="182"/>
      <c r="CG426" s="182"/>
      <c r="CH426" s="182"/>
      <c r="CI426" s="182"/>
      <c r="CJ426" s="182"/>
      <c r="CK426" s="182"/>
      <c r="CL426" s="182"/>
      <c r="CM426" s="182"/>
      <c r="CN426" s="182"/>
      <c r="CO426" s="182"/>
      <c r="CP426" s="182"/>
      <c r="CQ426" s="182"/>
      <c r="CR426" s="182"/>
      <c r="CS426" s="182"/>
      <c r="CT426" s="182"/>
      <c r="CU426" s="182"/>
      <c r="CV426" s="182"/>
      <c r="CW426" s="182"/>
      <c r="CX426" s="182"/>
      <c r="CY426" s="182"/>
      <c r="CZ426" s="182"/>
      <c r="DA426" s="182"/>
      <c r="DB426" s="182"/>
      <c r="DC426" s="182"/>
      <c r="DD426" s="182"/>
      <c r="DE426" s="182"/>
      <c r="DF426" s="182"/>
      <c r="DG426" s="182"/>
      <c r="DH426" s="182"/>
      <c r="DI426" s="182"/>
      <c r="DJ426" s="182"/>
      <c r="DK426" s="182"/>
      <c r="DL426" s="182"/>
      <c r="DM426" s="182"/>
      <c r="DN426" s="182"/>
    </row>
    <row r="427" spans="1:118" ht="24" customHeight="1" x14ac:dyDescent="0.25">
      <c r="A427" s="260"/>
      <c r="B427" s="263"/>
      <c r="C427" s="239"/>
      <c r="D427" s="239"/>
      <c r="E427" s="239"/>
      <c r="F427" s="239"/>
      <c r="G427" s="239"/>
      <c r="H427" s="239"/>
      <c r="I427" s="239"/>
      <c r="J427" s="242"/>
      <c r="K427" s="245"/>
      <c r="L427" s="245"/>
      <c r="M427" s="248"/>
      <c r="N427" s="251"/>
      <c r="O427" s="233"/>
      <c r="P427" s="233"/>
      <c r="Q427" s="233"/>
      <c r="R427" s="236"/>
      <c r="S427" s="236"/>
      <c r="T427" s="219"/>
      <c r="U427" s="219"/>
      <c r="V427" s="219"/>
      <c r="W427" s="219"/>
      <c r="X427" s="101" t="s">
        <v>626</v>
      </c>
      <c r="Y427" s="230"/>
      <c r="Z427" s="224"/>
      <c r="AA427" s="24">
        <v>17.750883432000002</v>
      </c>
      <c r="AD427" s="24">
        <v>71.820388333333497</v>
      </c>
      <c r="AL427" s="24"/>
      <c r="AO427" s="24">
        <v>0.6</v>
      </c>
      <c r="AP427" s="24">
        <v>2.87</v>
      </c>
      <c r="AQ427" s="227"/>
      <c r="AR427" s="182"/>
      <c r="AS427" s="182"/>
      <c r="AT427" s="182"/>
      <c r="AU427" s="182"/>
      <c r="AV427" s="182"/>
      <c r="AW427" s="182"/>
      <c r="AX427" s="182"/>
      <c r="AY427" s="182"/>
      <c r="AZ427" s="182"/>
      <c r="BA427" s="182"/>
      <c r="BB427" s="182"/>
      <c r="BC427" s="182"/>
      <c r="BD427" s="182"/>
      <c r="BE427" s="182"/>
      <c r="BF427" s="182"/>
      <c r="BG427" s="182"/>
      <c r="BH427" s="182"/>
      <c r="BI427" s="182"/>
      <c r="BJ427" s="182"/>
      <c r="BK427" s="182"/>
      <c r="BL427" s="182"/>
      <c r="BM427" s="182"/>
      <c r="BN427" s="182"/>
      <c r="BO427" s="182"/>
      <c r="BP427" s="182"/>
      <c r="BQ427" s="182"/>
      <c r="BR427" s="182"/>
      <c r="BS427" s="182"/>
      <c r="BT427" s="182"/>
      <c r="BU427" s="182"/>
      <c r="BV427" s="182"/>
      <c r="BW427" s="182"/>
      <c r="BX427" s="182"/>
      <c r="BY427" s="182"/>
      <c r="BZ427" s="182"/>
      <c r="CA427" s="182"/>
      <c r="CB427" s="182"/>
      <c r="CC427" s="182"/>
      <c r="CD427" s="182"/>
      <c r="CE427" s="182"/>
      <c r="CF427" s="182"/>
      <c r="CG427" s="182"/>
      <c r="CH427" s="182"/>
      <c r="CI427" s="182"/>
      <c r="CJ427" s="182"/>
      <c r="CK427" s="182"/>
      <c r="CL427" s="182"/>
      <c r="CM427" s="182"/>
      <c r="CN427" s="182"/>
      <c r="CO427" s="182"/>
      <c r="CP427" s="182"/>
      <c r="CQ427" s="182"/>
      <c r="CR427" s="182"/>
      <c r="CS427" s="182"/>
      <c r="CT427" s="182"/>
      <c r="CU427" s="182"/>
      <c r="CV427" s="182"/>
      <c r="CW427" s="182"/>
      <c r="CX427" s="182"/>
      <c r="CY427" s="182"/>
      <c r="CZ427" s="182"/>
      <c r="DA427" s="182"/>
      <c r="DB427" s="182"/>
      <c r="DC427" s="182"/>
      <c r="DD427" s="182"/>
      <c r="DE427" s="182"/>
      <c r="DF427" s="182"/>
      <c r="DG427" s="182"/>
      <c r="DH427" s="182"/>
      <c r="DI427" s="182"/>
      <c r="DJ427" s="182"/>
      <c r="DK427" s="182"/>
      <c r="DL427" s="182"/>
      <c r="DM427" s="182"/>
      <c r="DN427" s="182"/>
    </row>
    <row r="428" spans="1:118" s="35" customFormat="1" ht="24" customHeight="1" thickBot="1" x14ac:dyDescent="0.3">
      <c r="A428" s="261"/>
      <c r="B428" s="264"/>
      <c r="C428" s="240"/>
      <c r="D428" s="240"/>
      <c r="E428" s="240"/>
      <c r="F428" s="240"/>
      <c r="G428" s="240"/>
      <c r="H428" s="240"/>
      <c r="I428" s="240"/>
      <c r="J428" s="243"/>
      <c r="K428" s="246"/>
      <c r="L428" s="246"/>
      <c r="M428" s="249"/>
      <c r="N428" s="252"/>
      <c r="O428" s="234"/>
      <c r="P428" s="234"/>
      <c r="Q428" s="234"/>
      <c r="R428" s="237"/>
      <c r="S428" s="237"/>
      <c r="T428" s="220"/>
      <c r="U428" s="220"/>
      <c r="V428" s="220"/>
      <c r="W428" s="220"/>
      <c r="X428" s="125" t="s">
        <v>627</v>
      </c>
      <c r="Y428" s="231"/>
      <c r="Z428" s="225"/>
      <c r="AA428" s="34">
        <v>18.379233288000002</v>
      </c>
      <c r="AB428" s="34"/>
      <c r="AC428" s="34"/>
      <c r="AD428" s="34">
        <v>129.27669900000029</v>
      </c>
      <c r="AE428" s="135"/>
      <c r="AF428" s="135"/>
      <c r="AG428" s="135"/>
      <c r="AH428" s="135"/>
      <c r="AI428" s="135"/>
      <c r="AJ428" s="135"/>
      <c r="AK428" s="34"/>
      <c r="AL428" s="34"/>
      <c r="AM428" s="135"/>
      <c r="AN428" s="34"/>
      <c r="AO428" s="34">
        <v>0.4</v>
      </c>
      <c r="AP428" s="34">
        <v>2.68</v>
      </c>
      <c r="AQ428" s="228"/>
      <c r="AR428" s="183"/>
      <c r="AS428" s="183"/>
      <c r="AT428" s="183"/>
      <c r="AU428" s="183"/>
      <c r="AV428" s="183"/>
      <c r="AW428" s="183"/>
      <c r="AX428" s="183"/>
      <c r="AY428" s="183"/>
      <c r="AZ428" s="183"/>
      <c r="BA428" s="183"/>
      <c r="BB428" s="183"/>
      <c r="BC428" s="183"/>
      <c r="BD428" s="183"/>
      <c r="BE428" s="183"/>
      <c r="BF428" s="183"/>
      <c r="BG428" s="183"/>
      <c r="BH428" s="183"/>
      <c r="BI428" s="183"/>
      <c r="BJ428" s="183"/>
      <c r="BK428" s="183"/>
      <c r="BL428" s="183"/>
      <c r="BM428" s="183"/>
      <c r="BN428" s="183"/>
      <c r="BO428" s="183"/>
      <c r="BP428" s="183"/>
      <c r="BQ428" s="183"/>
      <c r="BR428" s="183"/>
      <c r="BS428" s="183"/>
      <c r="BT428" s="183"/>
      <c r="BU428" s="183"/>
      <c r="BV428" s="183"/>
      <c r="BW428" s="183"/>
      <c r="BX428" s="183"/>
      <c r="BY428" s="183"/>
      <c r="BZ428" s="183"/>
      <c r="CA428" s="183"/>
      <c r="CB428" s="183"/>
      <c r="CC428" s="183"/>
      <c r="CD428" s="183"/>
      <c r="CE428" s="183"/>
      <c r="CF428" s="183"/>
      <c r="CG428" s="183"/>
      <c r="CH428" s="183"/>
      <c r="CI428" s="183"/>
      <c r="CJ428" s="183"/>
      <c r="CK428" s="183"/>
      <c r="CL428" s="183"/>
      <c r="CM428" s="183"/>
      <c r="CN428" s="183"/>
      <c r="CO428" s="183"/>
      <c r="CP428" s="183"/>
      <c r="CQ428" s="183"/>
      <c r="CR428" s="183"/>
      <c r="CS428" s="183"/>
      <c r="CT428" s="183"/>
      <c r="CU428" s="183"/>
      <c r="CV428" s="183"/>
      <c r="CW428" s="183"/>
      <c r="CX428" s="183"/>
      <c r="CY428" s="183"/>
      <c r="CZ428" s="183"/>
      <c r="DA428" s="183"/>
      <c r="DB428" s="183"/>
      <c r="DC428" s="183"/>
      <c r="DD428" s="183"/>
      <c r="DE428" s="183"/>
      <c r="DF428" s="183"/>
      <c r="DG428" s="183"/>
      <c r="DH428" s="183"/>
      <c r="DI428" s="183"/>
      <c r="DJ428" s="183"/>
      <c r="DK428" s="183"/>
      <c r="DL428" s="183"/>
      <c r="DM428" s="183"/>
      <c r="DN428" s="183"/>
    </row>
    <row r="429" spans="1:118" s="42" customFormat="1" x14ac:dyDescent="0.25">
      <c r="A429" s="77"/>
      <c r="I429" s="77"/>
      <c r="J429" s="213"/>
      <c r="K429" s="214"/>
      <c r="L429" s="214"/>
      <c r="M429" s="214"/>
      <c r="N429" s="86"/>
      <c r="O429" s="86"/>
      <c r="P429" s="86"/>
      <c r="Q429" s="86"/>
      <c r="R429" s="86"/>
      <c r="S429" s="86"/>
      <c r="T429" s="86"/>
      <c r="U429" s="215"/>
      <c r="V429" s="215"/>
      <c r="W429" s="215"/>
      <c r="X429" s="40"/>
      <c r="Y429" s="40"/>
      <c r="Z429" s="40"/>
      <c r="AA429" s="38"/>
      <c r="AB429" s="38"/>
      <c r="AC429" s="38"/>
      <c r="AD429" s="40"/>
      <c r="AE429" s="40"/>
      <c r="AF429" s="40"/>
      <c r="AG429" s="40"/>
      <c r="AH429" s="40"/>
      <c r="AI429" s="40"/>
      <c r="AJ429" s="40"/>
      <c r="AK429" s="38"/>
      <c r="AL429" s="40"/>
      <c r="AM429" s="40"/>
      <c r="AN429" s="38"/>
      <c r="AO429" s="38"/>
      <c r="AP429" s="38"/>
    </row>
    <row r="439" spans="7:7" x14ac:dyDescent="0.25">
      <c r="G439" s="79"/>
    </row>
  </sheetData>
  <autoFilter ref="A1:AQ428" xr:uid="{00000000-0009-0000-0000-000000000000}">
    <filterColumn colId="23" showButton="0"/>
  </autoFilter>
  <mergeCells count="2233">
    <mergeCell ref="X1:Y1"/>
    <mergeCell ref="A2:A6"/>
    <mergeCell ref="B2:B6"/>
    <mergeCell ref="C2:C6"/>
    <mergeCell ref="D2:D6"/>
    <mergeCell ref="E2:E6"/>
    <mergeCell ref="F2:F6"/>
    <mergeCell ref="G2:G6"/>
    <mergeCell ref="H2:H6"/>
    <mergeCell ref="I2:I6"/>
    <mergeCell ref="V2:V6"/>
    <mergeCell ref="W2:W6"/>
    <mergeCell ref="Z2:Z6"/>
    <mergeCell ref="AQ2:AQ6"/>
    <mergeCell ref="A7:A13"/>
    <mergeCell ref="B7:B13"/>
    <mergeCell ref="C7:C13"/>
    <mergeCell ref="D7:D13"/>
    <mergeCell ref="E7:E13"/>
    <mergeCell ref="F7:F13"/>
    <mergeCell ref="P2:P6"/>
    <mergeCell ref="Q2:Q6"/>
    <mergeCell ref="R2:R6"/>
    <mergeCell ref="S2:S6"/>
    <mergeCell ref="T2:T6"/>
    <mergeCell ref="U2:U6"/>
    <mergeCell ref="J2:J6"/>
    <mergeCell ref="K2:K6"/>
    <mergeCell ref="L2:L6"/>
    <mergeCell ref="M2:M6"/>
    <mergeCell ref="N2:N6"/>
    <mergeCell ref="O2:O6"/>
    <mergeCell ref="AQ7:AQ13"/>
    <mergeCell ref="A14:A20"/>
    <mergeCell ref="B14:B20"/>
    <mergeCell ref="C14:C20"/>
    <mergeCell ref="D14:D20"/>
    <mergeCell ref="E14:E20"/>
    <mergeCell ref="F14:F20"/>
    <mergeCell ref="G14:G20"/>
    <mergeCell ref="H14:H20"/>
    <mergeCell ref="I14:I20"/>
    <mergeCell ref="S7:S13"/>
    <mergeCell ref="T7:T13"/>
    <mergeCell ref="U7:U13"/>
    <mergeCell ref="V7:V13"/>
    <mergeCell ref="W7:W13"/>
    <mergeCell ref="Z7:Z13"/>
    <mergeCell ref="M7:M13"/>
    <mergeCell ref="N7:N13"/>
    <mergeCell ref="O7:O13"/>
    <mergeCell ref="P7:P13"/>
    <mergeCell ref="Q7:Q13"/>
    <mergeCell ref="R7:R13"/>
    <mergeCell ref="G7:G13"/>
    <mergeCell ref="H7:H13"/>
    <mergeCell ref="I7:I13"/>
    <mergeCell ref="J7:J13"/>
    <mergeCell ref="K7:K13"/>
    <mergeCell ref="L7:L13"/>
    <mergeCell ref="V14:V20"/>
    <mergeCell ref="W14:W20"/>
    <mergeCell ref="Z14:Z20"/>
    <mergeCell ref="AQ14:AQ20"/>
    <mergeCell ref="A21:A26"/>
    <mergeCell ref="B21:B26"/>
    <mergeCell ref="C21:C26"/>
    <mergeCell ref="D21:D26"/>
    <mergeCell ref="E21:E26"/>
    <mergeCell ref="F21:F26"/>
    <mergeCell ref="P14:P20"/>
    <mergeCell ref="Q14:Q20"/>
    <mergeCell ref="R14:R20"/>
    <mergeCell ref="S14:S20"/>
    <mergeCell ref="T14:T20"/>
    <mergeCell ref="U14:U20"/>
    <mergeCell ref="J14:J20"/>
    <mergeCell ref="K14:K20"/>
    <mergeCell ref="L14:L20"/>
    <mergeCell ref="M14:M20"/>
    <mergeCell ref="N14:N20"/>
    <mergeCell ref="O14:O20"/>
    <mergeCell ref="AQ21:AQ26"/>
    <mergeCell ref="A27:A29"/>
    <mergeCell ref="B27:B29"/>
    <mergeCell ref="C27:C29"/>
    <mergeCell ref="D27:D29"/>
    <mergeCell ref="E27:E29"/>
    <mergeCell ref="F27:F29"/>
    <mergeCell ref="G27:G29"/>
    <mergeCell ref="H27:H29"/>
    <mergeCell ref="I27:I29"/>
    <mergeCell ref="S21:S26"/>
    <mergeCell ref="T21:T26"/>
    <mergeCell ref="U21:U26"/>
    <mergeCell ref="V21:V26"/>
    <mergeCell ref="W21:W26"/>
    <mergeCell ref="Z21:Z26"/>
    <mergeCell ref="M21:M26"/>
    <mergeCell ref="N21:N26"/>
    <mergeCell ref="O21:O26"/>
    <mergeCell ref="P21:P26"/>
    <mergeCell ref="Q21:Q26"/>
    <mergeCell ref="R21:R26"/>
    <mergeCell ref="G21:G26"/>
    <mergeCell ref="H21:H26"/>
    <mergeCell ref="I21:I26"/>
    <mergeCell ref="J21:J26"/>
    <mergeCell ref="K21:K26"/>
    <mergeCell ref="L21:L26"/>
    <mergeCell ref="V27:V29"/>
    <mergeCell ref="W27:W29"/>
    <mergeCell ref="Z27:Z29"/>
    <mergeCell ref="AL27:AL29"/>
    <mergeCell ref="AQ27:AQ29"/>
    <mergeCell ref="A30:A32"/>
    <mergeCell ref="B30:B32"/>
    <mergeCell ref="C30:C32"/>
    <mergeCell ref="D30:D32"/>
    <mergeCell ref="E30:E32"/>
    <mergeCell ref="P27:P29"/>
    <mergeCell ref="Q27:Q29"/>
    <mergeCell ref="R27:R29"/>
    <mergeCell ref="S27:S29"/>
    <mergeCell ref="T27:T29"/>
    <mergeCell ref="U27:U29"/>
    <mergeCell ref="J27:J29"/>
    <mergeCell ref="K27:K29"/>
    <mergeCell ref="L27:L29"/>
    <mergeCell ref="M27:M29"/>
    <mergeCell ref="N27:N29"/>
    <mergeCell ref="O27:O29"/>
    <mergeCell ref="Z30:Z32"/>
    <mergeCell ref="AL30:AL32"/>
    <mergeCell ref="AQ30:AQ32"/>
    <mergeCell ref="A33:A35"/>
    <mergeCell ref="B33:B35"/>
    <mergeCell ref="C33:C35"/>
    <mergeCell ref="D33:D35"/>
    <mergeCell ref="E33:E35"/>
    <mergeCell ref="F33:F35"/>
    <mergeCell ref="G33:G35"/>
    <mergeCell ref="R30:R32"/>
    <mergeCell ref="S30:S32"/>
    <mergeCell ref="T30:T32"/>
    <mergeCell ref="U30:U32"/>
    <mergeCell ref="V30:V32"/>
    <mergeCell ref="W30:W32"/>
    <mergeCell ref="L30:L32"/>
    <mergeCell ref="M30:M32"/>
    <mergeCell ref="N30:N32"/>
    <mergeCell ref="O30:O32"/>
    <mergeCell ref="P30:P32"/>
    <mergeCell ref="Q30:Q32"/>
    <mergeCell ref="F30:F32"/>
    <mergeCell ref="G30:G32"/>
    <mergeCell ref="H30:H32"/>
    <mergeCell ref="I30:I32"/>
    <mergeCell ref="J30:J32"/>
    <mergeCell ref="K30:K32"/>
    <mergeCell ref="AQ33:AQ35"/>
    <mergeCell ref="A36:A38"/>
    <mergeCell ref="B36:B38"/>
    <mergeCell ref="C36:C38"/>
    <mergeCell ref="D36:D38"/>
    <mergeCell ref="E36:E38"/>
    <mergeCell ref="F36:F38"/>
    <mergeCell ref="G36:G38"/>
    <mergeCell ref="H36:H38"/>
    <mergeCell ref="I36:I38"/>
    <mergeCell ref="T33:T35"/>
    <mergeCell ref="U33:U35"/>
    <mergeCell ref="V33:V35"/>
    <mergeCell ref="W33:W35"/>
    <mergeCell ref="Z33:Z35"/>
    <mergeCell ref="AL33:AL35"/>
    <mergeCell ref="N33:N35"/>
    <mergeCell ref="O33:O35"/>
    <mergeCell ref="P33:P35"/>
    <mergeCell ref="Q33:Q35"/>
    <mergeCell ref="R33:R35"/>
    <mergeCell ref="S33:S35"/>
    <mergeCell ref="H33:H35"/>
    <mergeCell ref="I33:I35"/>
    <mergeCell ref="J33:J35"/>
    <mergeCell ref="K33:K35"/>
    <mergeCell ref="L33:L35"/>
    <mergeCell ref="M33:M35"/>
    <mergeCell ref="V36:V38"/>
    <mergeCell ref="W36:W38"/>
    <mergeCell ref="Z36:Z38"/>
    <mergeCell ref="AL36:AL38"/>
    <mergeCell ref="AQ36:AQ38"/>
    <mergeCell ref="A59:A60"/>
    <mergeCell ref="B59:B60"/>
    <mergeCell ref="C59:C60"/>
    <mergeCell ref="D59:D60"/>
    <mergeCell ref="E59:E60"/>
    <mergeCell ref="P36:P38"/>
    <mergeCell ref="Q36:Q38"/>
    <mergeCell ref="R36:R38"/>
    <mergeCell ref="S36:S38"/>
    <mergeCell ref="T36:T38"/>
    <mergeCell ref="U36:U38"/>
    <mergeCell ref="J36:J38"/>
    <mergeCell ref="K36:K38"/>
    <mergeCell ref="L36:L38"/>
    <mergeCell ref="M36:M38"/>
    <mergeCell ref="N36:N38"/>
    <mergeCell ref="O36:O38"/>
    <mergeCell ref="Z59:Z60"/>
    <mergeCell ref="AQ59:AQ60"/>
    <mergeCell ref="A61:A62"/>
    <mergeCell ref="B61:B62"/>
    <mergeCell ref="C61:C62"/>
    <mergeCell ref="D61:D62"/>
    <mergeCell ref="E61:E62"/>
    <mergeCell ref="F61:F62"/>
    <mergeCell ref="G61:G62"/>
    <mergeCell ref="H61:H62"/>
    <mergeCell ref="R59:R60"/>
    <mergeCell ref="S59:S60"/>
    <mergeCell ref="T59:T60"/>
    <mergeCell ref="U59:U60"/>
    <mergeCell ref="V59:V60"/>
    <mergeCell ref="W59:W60"/>
    <mergeCell ref="L59:L60"/>
    <mergeCell ref="M59:M60"/>
    <mergeCell ref="N59:N60"/>
    <mergeCell ref="O59:O60"/>
    <mergeCell ref="P59:P60"/>
    <mergeCell ref="Q59:Q60"/>
    <mergeCell ref="F59:F60"/>
    <mergeCell ref="G59:G60"/>
    <mergeCell ref="H59:H60"/>
    <mergeCell ref="I59:I60"/>
    <mergeCell ref="J59:J60"/>
    <mergeCell ref="K59:K60"/>
    <mergeCell ref="U61:U62"/>
    <mergeCell ref="V61:V62"/>
    <mergeCell ref="W61:W62"/>
    <mergeCell ref="Z61:Z62"/>
    <mergeCell ref="AQ61:AQ62"/>
    <mergeCell ref="A63:A65"/>
    <mergeCell ref="B63:B65"/>
    <mergeCell ref="C63:C65"/>
    <mergeCell ref="D63:D65"/>
    <mergeCell ref="E63:E65"/>
    <mergeCell ref="O61:O62"/>
    <mergeCell ref="P61:P62"/>
    <mergeCell ref="Q61:Q62"/>
    <mergeCell ref="R61:R62"/>
    <mergeCell ref="S61:S62"/>
    <mergeCell ref="T61:T62"/>
    <mergeCell ref="I61:I62"/>
    <mergeCell ref="J61:J62"/>
    <mergeCell ref="K61:K62"/>
    <mergeCell ref="L61:L62"/>
    <mergeCell ref="M61:M62"/>
    <mergeCell ref="N61:N62"/>
    <mergeCell ref="Z63:Z65"/>
    <mergeCell ref="AL63:AL65"/>
    <mergeCell ref="A66:A68"/>
    <mergeCell ref="B66:B68"/>
    <mergeCell ref="C66:C68"/>
    <mergeCell ref="D66:D68"/>
    <mergeCell ref="E66:E68"/>
    <mergeCell ref="F66:F68"/>
    <mergeCell ref="G66:G68"/>
    <mergeCell ref="H66:H68"/>
    <mergeCell ref="R63:R65"/>
    <mergeCell ref="S63:S65"/>
    <mergeCell ref="T63:T65"/>
    <mergeCell ref="U63:U65"/>
    <mergeCell ref="V63:V65"/>
    <mergeCell ref="W63:W65"/>
    <mergeCell ref="L63:L65"/>
    <mergeCell ref="M63:M65"/>
    <mergeCell ref="N63:N65"/>
    <mergeCell ref="O63:O65"/>
    <mergeCell ref="P63:P65"/>
    <mergeCell ref="Q63:Q65"/>
    <mergeCell ref="F63:F65"/>
    <mergeCell ref="G63:G65"/>
    <mergeCell ref="H63:H65"/>
    <mergeCell ref="I63:I65"/>
    <mergeCell ref="J63:J65"/>
    <mergeCell ref="K63:K65"/>
    <mergeCell ref="U66:U68"/>
    <mergeCell ref="V66:V68"/>
    <mergeCell ref="W66:W68"/>
    <mergeCell ref="Z66:Z68"/>
    <mergeCell ref="AL66:AL68"/>
    <mergeCell ref="A69:A70"/>
    <mergeCell ref="B69:B70"/>
    <mergeCell ref="C69:C70"/>
    <mergeCell ref="D69:D70"/>
    <mergeCell ref="E69:E70"/>
    <mergeCell ref="O66:O68"/>
    <mergeCell ref="P66:P68"/>
    <mergeCell ref="Q66:Q68"/>
    <mergeCell ref="R66:R68"/>
    <mergeCell ref="S66:S68"/>
    <mergeCell ref="T66:T68"/>
    <mergeCell ref="I66:I68"/>
    <mergeCell ref="J66:J68"/>
    <mergeCell ref="K66:K68"/>
    <mergeCell ref="L66:L68"/>
    <mergeCell ref="M66:M68"/>
    <mergeCell ref="N66:N68"/>
    <mergeCell ref="Z69:Z70"/>
    <mergeCell ref="AQ69:AQ70"/>
    <mergeCell ref="A71:A72"/>
    <mergeCell ref="B71:B72"/>
    <mergeCell ref="C71:C72"/>
    <mergeCell ref="D71:D72"/>
    <mergeCell ref="E71:E72"/>
    <mergeCell ref="F71:F72"/>
    <mergeCell ref="G71:G72"/>
    <mergeCell ref="H71:H72"/>
    <mergeCell ref="R69:R70"/>
    <mergeCell ref="S69:S70"/>
    <mergeCell ref="T69:T70"/>
    <mergeCell ref="U69:U70"/>
    <mergeCell ref="V69:V70"/>
    <mergeCell ref="W69:W70"/>
    <mergeCell ref="L69:L70"/>
    <mergeCell ref="M69:M70"/>
    <mergeCell ref="N69:N70"/>
    <mergeCell ref="O69:O70"/>
    <mergeCell ref="P69:P70"/>
    <mergeCell ref="Q69:Q70"/>
    <mergeCell ref="F69:F70"/>
    <mergeCell ref="G69:G70"/>
    <mergeCell ref="H69:H70"/>
    <mergeCell ref="I69:I70"/>
    <mergeCell ref="J69:J70"/>
    <mergeCell ref="K69:K70"/>
    <mergeCell ref="U71:U72"/>
    <mergeCell ref="V71:V72"/>
    <mergeCell ref="W71:W72"/>
    <mergeCell ref="Z71:Z72"/>
    <mergeCell ref="AQ71:AQ72"/>
    <mergeCell ref="A73:A74"/>
    <mergeCell ref="B73:B74"/>
    <mergeCell ref="C73:C74"/>
    <mergeCell ref="D73:D74"/>
    <mergeCell ref="E73:E74"/>
    <mergeCell ref="O71:O72"/>
    <mergeCell ref="P71:P72"/>
    <mergeCell ref="Q71:Q72"/>
    <mergeCell ref="R71:R72"/>
    <mergeCell ref="S71:S72"/>
    <mergeCell ref="T71:T72"/>
    <mergeCell ref="I71:I72"/>
    <mergeCell ref="J71:J72"/>
    <mergeCell ref="K71:K72"/>
    <mergeCell ref="L71:L72"/>
    <mergeCell ref="M71:M72"/>
    <mergeCell ref="N71:N72"/>
    <mergeCell ref="Z73:Z74"/>
    <mergeCell ref="AQ73:AQ74"/>
    <mergeCell ref="A75:A76"/>
    <mergeCell ref="B75:B76"/>
    <mergeCell ref="C75:C76"/>
    <mergeCell ref="D75:D76"/>
    <mergeCell ref="E75:E76"/>
    <mergeCell ref="F75:F76"/>
    <mergeCell ref="G75:G76"/>
    <mergeCell ref="H75:H76"/>
    <mergeCell ref="R73:R74"/>
    <mergeCell ref="S73:S74"/>
    <mergeCell ref="T73:T74"/>
    <mergeCell ref="U73:U74"/>
    <mergeCell ref="V73:V74"/>
    <mergeCell ref="W73:W74"/>
    <mergeCell ref="L73:L74"/>
    <mergeCell ref="M73:M74"/>
    <mergeCell ref="N73:N74"/>
    <mergeCell ref="O73:O74"/>
    <mergeCell ref="P73:P74"/>
    <mergeCell ref="Q73:Q74"/>
    <mergeCell ref="F73:F74"/>
    <mergeCell ref="G73:G74"/>
    <mergeCell ref="H73:H74"/>
    <mergeCell ref="I73:I74"/>
    <mergeCell ref="J73:J74"/>
    <mergeCell ref="K73:K74"/>
    <mergeCell ref="U75:U76"/>
    <mergeCell ref="V75:V76"/>
    <mergeCell ref="W75:W76"/>
    <mergeCell ref="Z75:Z76"/>
    <mergeCell ref="AQ75:AQ76"/>
    <mergeCell ref="A77:A78"/>
    <mergeCell ref="B77:B78"/>
    <mergeCell ref="C77:C78"/>
    <mergeCell ref="D77:D78"/>
    <mergeCell ref="E77:E78"/>
    <mergeCell ref="O75:O76"/>
    <mergeCell ref="P75:P76"/>
    <mergeCell ref="Q75:Q76"/>
    <mergeCell ref="R75:R76"/>
    <mergeCell ref="S75:S76"/>
    <mergeCell ref="T75:T76"/>
    <mergeCell ref="I75:I76"/>
    <mergeCell ref="J75:J76"/>
    <mergeCell ref="K75:K76"/>
    <mergeCell ref="L75:L76"/>
    <mergeCell ref="M75:M76"/>
    <mergeCell ref="N75:N76"/>
    <mergeCell ref="Z77:Z78"/>
    <mergeCell ref="AQ77:AQ78"/>
    <mergeCell ref="A79:A80"/>
    <mergeCell ref="B79:B80"/>
    <mergeCell ref="C79:C80"/>
    <mergeCell ref="D79:D80"/>
    <mergeCell ref="E79:E80"/>
    <mergeCell ref="F79:F80"/>
    <mergeCell ref="G79:G80"/>
    <mergeCell ref="H79:H80"/>
    <mergeCell ref="R77:R78"/>
    <mergeCell ref="S77:S78"/>
    <mergeCell ref="T77:T78"/>
    <mergeCell ref="U77:U78"/>
    <mergeCell ref="V77:V78"/>
    <mergeCell ref="W77:W78"/>
    <mergeCell ref="L77:L78"/>
    <mergeCell ref="M77:M78"/>
    <mergeCell ref="N77:N78"/>
    <mergeCell ref="O77:O78"/>
    <mergeCell ref="P77:P78"/>
    <mergeCell ref="Q77:Q78"/>
    <mergeCell ref="F77:F78"/>
    <mergeCell ref="G77:G78"/>
    <mergeCell ref="H77:H78"/>
    <mergeCell ref="I77:I78"/>
    <mergeCell ref="J77:J78"/>
    <mergeCell ref="K77:K78"/>
    <mergeCell ref="U79:U80"/>
    <mergeCell ref="V79:V80"/>
    <mergeCell ref="W79:W80"/>
    <mergeCell ref="Z79:Z80"/>
    <mergeCell ref="AQ79:AQ80"/>
    <mergeCell ref="A81:A82"/>
    <mergeCell ref="B81:B82"/>
    <mergeCell ref="C81:C82"/>
    <mergeCell ref="D81:D82"/>
    <mergeCell ref="E81:E82"/>
    <mergeCell ref="O79:O80"/>
    <mergeCell ref="P79:P80"/>
    <mergeCell ref="Q79:Q80"/>
    <mergeCell ref="R79:R80"/>
    <mergeCell ref="S79:S80"/>
    <mergeCell ref="T79:T80"/>
    <mergeCell ref="I79:I80"/>
    <mergeCell ref="J79:J80"/>
    <mergeCell ref="K79:K80"/>
    <mergeCell ref="L79:L80"/>
    <mergeCell ref="M79:M80"/>
    <mergeCell ref="N79:N80"/>
    <mergeCell ref="Z81:Z82"/>
    <mergeCell ref="AQ81:AQ82"/>
    <mergeCell ref="A83:A84"/>
    <mergeCell ref="B83:B84"/>
    <mergeCell ref="C83:C84"/>
    <mergeCell ref="D83:D84"/>
    <mergeCell ref="E83:E84"/>
    <mergeCell ref="F83:F84"/>
    <mergeCell ref="G83:G84"/>
    <mergeCell ref="H83:H84"/>
    <mergeCell ref="R81:R82"/>
    <mergeCell ref="S81:S82"/>
    <mergeCell ref="T81:T82"/>
    <mergeCell ref="U81:U82"/>
    <mergeCell ref="V81:V82"/>
    <mergeCell ref="W81:W82"/>
    <mergeCell ref="L81:L82"/>
    <mergeCell ref="M81:M82"/>
    <mergeCell ref="N81:N82"/>
    <mergeCell ref="O81:O82"/>
    <mergeCell ref="P81:P82"/>
    <mergeCell ref="Q81:Q82"/>
    <mergeCell ref="F81:F82"/>
    <mergeCell ref="G81:G82"/>
    <mergeCell ref="H81:H82"/>
    <mergeCell ref="I81:I82"/>
    <mergeCell ref="J81:J82"/>
    <mergeCell ref="K81:K82"/>
    <mergeCell ref="U83:U84"/>
    <mergeCell ref="V83:V84"/>
    <mergeCell ref="W83:W84"/>
    <mergeCell ref="Z83:Z84"/>
    <mergeCell ref="AQ83:AQ84"/>
    <mergeCell ref="A85:A86"/>
    <mergeCell ref="B85:B86"/>
    <mergeCell ref="C85:C86"/>
    <mergeCell ref="D85:D86"/>
    <mergeCell ref="E85:E86"/>
    <mergeCell ref="O83:O84"/>
    <mergeCell ref="P83:P84"/>
    <mergeCell ref="Q83:Q84"/>
    <mergeCell ref="R83:R84"/>
    <mergeCell ref="S83:S84"/>
    <mergeCell ref="T83:T84"/>
    <mergeCell ref="I83:I84"/>
    <mergeCell ref="J83:J84"/>
    <mergeCell ref="K83:K84"/>
    <mergeCell ref="L83:L84"/>
    <mergeCell ref="M83:M84"/>
    <mergeCell ref="N83:N84"/>
    <mergeCell ref="Z85:Z86"/>
    <mergeCell ref="AQ85:AQ86"/>
    <mergeCell ref="A87:A91"/>
    <mergeCell ref="B87:B91"/>
    <mergeCell ref="C87:C91"/>
    <mergeCell ref="D87:D91"/>
    <mergeCell ref="E87:E91"/>
    <mergeCell ref="F87:F91"/>
    <mergeCell ref="G87:G91"/>
    <mergeCell ref="H87:H91"/>
    <mergeCell ref="R85:R86"/>
    <mergeCell ref="S85:S86"/>
    <mergeCell ref="T85:T86"/>
    <mergeCell ref="U85:U86"/>
    <mergeCell ref="V85:V86"/>
    <mergeCell ref="W85:W86"/>
    <mergeCell ref="L85:L86"/>
    <mergeCell ref="M85:M86"/>
    <mergeCell ref="N85:N86"/>
    <mergeCell ref="O85:O86"/>
    <mergeCell ref="P85:P86"/>
    <mergeCell ref="Q85:Q86"/>
    <mergeCell ref="F85:F86"/>
    <mergeCell ref="G85:G86"/>
    <mergeCell ref="H85:H86"/>
    <mergeCell ref="I85:I86"/>
    <mergeCell ref="J85:J86"/>
    <mergeCell ref="K85:K86"/>
    <mergeCell ref="U87:U91"/>
    <mergeCell ref="V87:V91"/>
    <mergeCell ref="W87:W91"/>
    <mergeCell ref="Z87:Z91"/>
    <mergeCell ref="AQ87:AQ91"/>
    <mergeCell ref="A92:A96"/>
    <mergeCell ref="B92:B96"/>
    <mergeCell ref="C92:C96"/>
    <mergeCell ref="D92:D96"/>
    <mergeCell ref="E92:E96"/>
    <mergeCell ref="O87:O91"/>
    <mergeCell ref="P87:P91"/>
    <mergeCell ref="Q87:Q91"/>
    <mergeCell ref="R87:R91"/>
    <mergeCell ref="S87:S91"/>
    <mergeCell ref="T87:T91"/>
    <mergeCell ref="I87:I91"/>
    <mergeCell ref="J87:J91"/>
    <mergeCell ref="K87:K91"/>
    <mergeCell ref="L87:L91"/>
    <mergeCell ref="M87:M91"/>
    <mergeCell ref="N87:N91"/>
    <mergeCell ref="Z92:Z96"/>
    <mergeCell ref="AQ92:AQ96"/>
    <mergeCell ref="A97:A99"/>
    <mergeCell ref="B97:B99"/>
    <mergeCell ref="C97:C99"/>
    <mergeCell ref="D97:D99"/>
    <mergeCell ref="E97:E99"/>
    <mergeCell ref="F97:F99"/>
    <mergeCell ref="G97:G99"/>
    <mergeCell ref="H97:H99"/>
    <mergeCell ref="R92:R96"/>
    <mergeCell ref="S92:S96"/>
    <mergeCell ref="T92:T96"/>
    <mergeCell ref="U92:U96"/>
    <mergeCell ref="V92:V96"/>
    <mergeCell ref="W92:W96"/>
    <mergeCell ref="L92:L96"/>
    <mergeCell ref="M92:M96"/>
    <mergeCell ref="N92:N96"/>
    <mergeCell ref="O92:O96"/>
    <mergeCell ref="P92:P96"/>
    <mergeCell ref="Q92:Q96"/>
    <mergeCell ref="F92:F96"/>
    <mergeCell ref="G92:G96"/>
    <mergeCell ref="H92:H96"/>
    <mergeCell ref="I92:I96"/>
    <mergeCell ref="J92:J96"/>
    <mergeCell ref="K92:K96"/>
    <mergeCell ref="E100:E102"/>
    <mergeCell ref="F100:F102"/>
    <mergeCell ref="U97:U99"/>
    <mergeCell ref="V97:V99"/>
    <mergeCell ref="W97:W99"/>
    <mergeCell ref="Z97:Z99"/>
    <mergeCell ref="AL97:AL99"/>
    <mergeCell ref="AQ97:AQ99"/>
    <mergeCell ref="O97:O99"/>
    <mergeCell ref="P97:P99"/>
    <mergeCell ref="Q97:Q99"/>
    <mergeCell ref="R97:R99"/>
    <mergeCell ref="S97:S99"/>
    <mergeCell ref="T97:T99"/>
    <mergeCell ref="I97:I99"/>
    <mergeCell ref="J97:J99"/>
    <mergeCell ref="K97:K99"/>
    <mergeCell ref="L97:L99"/>
    <mergeCell ref="M97:M99"/>
    <mergeCell ref="N97:N99"/>
    <mergeCell ref="AL100:AL102"/>
    <mergeCell ref="AQ100:AQ102"/>
    <mergeCell ref="A103:A105"/>
    <mergeCell ref="B103:B105"/>
    <mergeCell ref="C103:C105"/>
    <mergeCell ref="D103:D105"/>
    <mergeCell ref="E103:E105"/>
    <mergeCell ref="F103:F105"/>
    <mergeCell ref="G103:G105"/>
    <mergeCell ref="H103:H105"/>
    <mergeCell ref="S100:S102"/>
    <mergeCell ref="T100:T102"/>
    <mergeCell ref="U100:U102"/>
    <mergeCell ref="V100:V102"/>
    <mergeCell ref="W100:W102"/>
    <mergeCell ref="Z100:Z102"/>
    <mergeCell ref="M100:M102"/>
    <mergeCell ref="N100:N102"/>
    <mergeCell ref="O100:O102"/>
    <mergeCell ref="P100:P102"/>
    <mergeCell ref="Q100:Q102"/>
    <mergeCell ref="R100:R102"/>
    <mergeCell ref="G100:G102"/>
    <mergeCell ref="H100:H102"/>
    <mergeCell ref="I100:I102"/>
    <mergeCell ref="J100:J102"/>
    <mergeCell ref="K100:K102"/>
    <mergeCell ref="L100:L102"/>
    <mergeCell ref="A100:A102"/>
    <mergeCell ref="B100:B102"/>
    <mergeCell ref="C100:C102"/>
    <mergeCell ref="D100:D102"/>
    <mergeCell ref="E106:E108"/>
    <mergeCell ref="F106:F108"/>
    <mergeCell ref="U103:U105"/>
    <mergeCell ref="V103:V105"/>
    <mergeCell ref="W103:W105"/>
    <mergeCell ref="Z103:Z105"/>
    <mergeCell ref="AL103:AL105"/>
    <mergeCell ref="AQ103:AQ105"/>
    <mergeCell ref="O103:O105"/>
    <mergeCell ref="P103:P105"/>
    <mergeCell ref="Q103:Q105"/>
    <mergeCell ref="R103:R105"/>
    <mergeCell ref="S103:S105"/>
    <mergeCell ref="T103:T105"/>
    <mergeCell ref="I103:I105"/>
    <mergeCell ref="J103:J105"/>
    <mergeCell ref="K103:K105"/>
    <mergeCell ref="L103:L105"/>
    <mergeCell ref="M103:M105"/>
    <mergeCell ref="N103:N105"/>
    <mergeCell ref="AL106:AL108"/>
    <mergeCell ref="AQ106:AQ108"/>
    <mergeCell ref="A109:A113"/>
    <mergeCell ref="B109:B113"/>
    <mergeCell ref="C109:C113"/>
    <mergeCell ref="D109:D113"/>
    <mergeCell ref="E109:E113"/>
    <mergeCell ref="F109:F113"/>
    <mergeCell ref="G109:G113"/>
    <mergeCell ref="H109:H113"/>
    <mergeCell ref="S106:S108"/>
    <mergeCell ref="T106:T108"/>
    <mergeCell ref="U106:U108"/>
    <mergeCell ref="V106:V108"/>
    <mergeCell ref="W106:W108"/>
    <mergeCell ref="Z106:Z108"/>
    <mergeCell ref="M106:M108"/>
    <mergeCell ref="N106:N108"/>
    <mergeCell ref="O106:O108"/>
    <mergeCell ref="P106:P108"/>
    <mergeCell ref="Q106:Q108"/>
    <mergeCell ref="R106:R108"/>
    <mergeCell ref="G106:G108"/>
    <mergeCell ref="H106:H108"/>
    <mergeCell ref="I106:I108"/>
    <mergeCell ref="J106:J108"/>
    <mergeCell ref="K106:K108"/>
    <mergeCell ref="L106:L108"/>
    <mergeCell ref="A106:A108"/>
    <mergeCell ref="B106:B108"/>
    <mergeCell ref="C106:C108"/>
    <mergeCell ref="D106:D108"/>
    <mergeCell ref="U109:U113"/>
    <mergeCell ref="V109:V113"/>
    <mergeCell ref="W109:W113"/>
    <mergeCell ref="Z109:Z113"/>
    <mergeCell ref="AL109:AL113"/>
    <mergeCell ref="A114:A116"/>
    <mergeCell ref="B114:B116"/>
    <mergeCell ref="C114:C116"/>
    <mergeCell ref="D114:D116"/>
    <mergeCell ref="E114:E116"/>
    <mergeCell ref="O109:O113"/>
    <mergeCell ref="P109:P113"/>
    <mergeCell ref="Q109:Q113"/>
    <mergeCell ref="R109:R113"/>
    <mergeCell ref="S109:S113"/>
    <mergeCell ref="T109:T113"/>
    <mergeCell ref="I109:I113"/>
    <mergeCell ref="J109:J113"/>
    <mergeCell ref="K109:K113"/>
    <mergeCell ref="L109:L113"/>
    <mergeCell ref="M109:M113"/>
    <mergeCell ref="N109:N113"/>
    <mergeCell ref="Z114:Z116"/>
    <mergeCell ref="AL114:AL116"/>
    <mergeCell ref="A117:A119"/>
    <mergeCell ref="B117:B119"/>
    <mergeCell ref="C117:C119"/>
    <mergeCell ref="D117:D119"/>
    <mergeCell ref="E117:E119"/>
    <mergeCell ref="F117:F119"/>
    <mergeCell ref="G117:G119"/>
    <mergeCell ref="H117:H119"/>
    <mergeCell ref="R114:R116"/>
    <mergeCell ref="S114:S116"/>
    <mergeCell ref="T114:T116"/>
    <mergeCell ref="U114:U116"/>
    <mergeCell ref="V114:V116"/>
    <mergeCell ref="W114:W116"/>
    <mergeCell ref="L114:L116"/>
    <mergeCell ref="M114:M116"/>
    <mergeCell ref="N114:N116"/>
    <mergeCell ref="O114:O116"/>
    <mergeCell ref="P114:P116"/>
    <mergeCell ref="Q114:Q116"/>
    <mergeCell ref="F114:F116"/>
    <mergeCell ref="G114:G116"/>
    <mergeCell ref="H114:H116"/>
    <mergeCell ref="I114:I116"/>
    <mergeCell ref="J114:J116"/>
    <mergeCell ref="K114:K116"/>
    <mergeCell ref="E120:E124"/>
    <mergeCell ref="F120:F124"/>
    <mergeCell ref="U117:U119"/>
    <mergeCell ref="V117:V119"/>
    <mergeCell ref="W117:W119"/>
    <mergeCell ref="Z117:Z119"/>
    <mergeCell ref="AL117:AL119"/>
    <mergeCell ref="AQ117:AQ119"/>
    <mergeCell ref="O117:O119"/>
    <mergeCell ref="P117:P119"/>
    <mergeCell ref="Q117:Q119"/>
    <mergeCell ref="R117:R119"/>
    <mergeCell ref="S117:S119"/>
    <mergeCell ref="T117:T119"/>
    <mergeCell ref="I117:I119"/>
    <mergeCell ref="J117:J119"/>
    <mergeCell ref="K117:K119"/>
    <mergeCell ref="L117:L119"/>
    <mergeCell ref="M117:M119"/>
    <mergeCell ref="N117:N119"/>
    <mergeCell ref="AL120:AL124"/>
    <mergeCell ref="A125:A128"/>
    <mergeCell ref="B125:B128"/>
    <mergeCell ref="C125:C128"/>
    <mergeCell ref="D125:D128"/>
    <mergeCell ref="E125:E128"/>
    <mergeCell ref="F125:F128"/>
    <mergeCell ref="G125:G128"/>
    <mergeCell ref="H125:H128"/>
    <mergeCell ref="I125:I128"/>
    <mergeCell ref="S120:S124"/>
    <mergeCell ref="T120:T124"/>
    <mergeCell ref="U120:U124"/>
    <mergeCell ref="V120:V124"/>
    <mergeCell ref="W120:W124"/>
    <mergeCell ref="Z120:Z124"/>
    <mergeCell ref="M120:M124"/>
    <mergeCell ref="N120:N124"/>
    <mergeCell ref="O120:O124"/>
    <mergeCell ref="P120:P124"/>
    <mergeCell ref="Q120:Q124"/>
    <mergeCell ref="R120:R124"/>
    <mergeCell ref="G120:G124"/>
    <mergeCell ref="H120:H124"/>
    <mergeCell ref="I120:I124"/>
    <mergeCell ref="J120:J124"/>
    <mergeCell ref="K120:K124"/>
    <mergeCell ref="L120:L124"/>
    <mergeCell ref="A120:A124"/>
    <mergeCell ref="B120:B124"/>
    <mergeCell ref="C120:C124"/>
    <mergeCell ref="D120:D124"/>
    <mergeCell ref="V125:V128"/>
    <mergeCell ref="W125:W128"/>
    <mergeCell ref="Z125:Z128"/>
    <mergeCell ref="AQ125:AQ128"/>
    <mergeCell ref="A129:A132"/>
    <mergeCell ref="B129:B132"/>
    <mergeCell ref="C129:C132"/>
    <mergeCell ref="D129:D132"/>
    <mergeCell ref="E129:E132"/>
    <mergeCell ref="F129:F132"/>
    <mergeCell ref="P125:P128"/>
    <mergeCell ref="Q125:Q128"/>
    <mergeCell ref="R125:R128"/>
    <mergeCell ref="S125:S128"/>
    <mergeCell ref="T125:T128"/>
    <mergeCell ref="U125:U128"/>
    <mergeCell ref="J125:J128"/>
    <mergeCell ref="K125:K128"/>
    <mergeCell ref="L125:L128"/>
    <mergeCell ref="M125:M128"/>
    <mergeCell ref="N125:N128"/>
    <mergeCell ref="O125:O128"/>
    <mergeCell ref="AQ129:AQ132"/>
    <mergeCell ref="A133:A136"/>
    <mergeCell ref="B133:B136"/>
    <mergeCell ref="C133:C136"/>
    <mergeCell ref="D133:D136"/>
    <mergeCell ref="E133:E136"/>
    <mergeCell ref="F133:F136"/>
    <mergeCell ref="G133:G136"/>
    <mergeCell ref="H133:H136"/>
    <mergeCell ref="I133:I136"/>
    <mergeCell ref="S129:S132"/>
    <mergeCell ref="T129:T132"/>
    <mergeCell ref="U129:U132"/>
    <mergeCell ref="V129:V132"/>
    <mergeCell ref="W129:W132"/>
    <mergeCell ref="Z129:Z132"/>
    <mergeCell ref="M129:M132"/>
    <mergeCell ref="N129:N132"/>
    <mergeCell ref="O129:O132"/>
    <mergeCell ref="P129:P132"/>
    <mergeCell ref="Q129:Q132"/>
    <mergeCell ref="R129:R132"/>
    <mergeCell ref="G129:G132"/>
    <mergeCell ref="H129:H132"/>
    <mergeCell ref="I129:I132"/>
    <mergeCell ref="J129:J132"/>
    <mergeCell ref="K129:K132"/>
    <mergeCell ref="L129:L132"/>
    <mergeCell ref="V133:V136"/>
    <mergeCell ref="W133:W136"/>
    <mergeCell ref="Z133:Z136"/>
    <mergeCell ref="AQ133:AQ136"/>
    <mergeCell ref="A137:A140"/>
    <mergeCell ref="B137:B140"/>
    <mergeCell ref="C137:C140"/>
    <mergeCell ref="D137:D140"/>
    <mergeCell ref="E137:E140"/>
    <mergeCell ref="F137:F140"/>
    <mergeCell ref="P133:P136"/>
    <mergeCell ref="Q133:Q136"/>
    <mergeCell ref="R133:R136"/>
    <mergeCell ref="S133:S136"/>
    <mergeCell ref="T133:T136"/>
    <mergeCell ref="U133:U136"/>
    <mergeCell ref="J133:J136"/>
    <mergeCell ref="K133:K136"/>
    <mergeCell ref="L133:L136"/>
    <mergeCell ref="M133:M136"/>
    <mergeCell ref="N133:N136"/>
    <mergeCell ref="O133:O136"/>
    <mergeCell ref="AQ137:AQ140"/>
    <mergeCell ref="A141:A144"/>
    <mergeCell ref="B141:B144"/>
    <mergeCell ref="C141:C144"/>
    <mergeCell ref="D141:D144"/>
    <mergeCell ref="E141:E144"/>
    <mergeCell ref="F141:F144"/>
    <mergeCell ref="G141:G144"/>
    <mergeCell ref="H141:H144"/>
    <mergeCell ref="I141:I144"/>
    <mergeCell ref="S137:S140"/>
    <mergeCell ref="T137:T140"/>
    <mergeCell ref="U137:U140"/>
    <mergeCell ref="V137:V140"/>
    <mergeCell ref="W137:W140"/>
    <mergeCell ref="Z137:Z140"/>
    <mergeCell ref="M137:M140"/>
    <mergeCell ref="N137:N140"/>
    <mergeCell ref="O137:O140"/>
    <mergeCell ref="P137:P140"/>
    <mergeCell ref="Q137:Q140"/>
    <mergeCell ref="R137:R140"/>
    <mergeCell ref="G137:G140"/>
    <mergeCell ref="H137:H140"/>
    <mergeCell ref="I137:I140"/>
    <mergeCell ref="J137:J140"/>
    <mergeCell ref="K137:K140"/>
    <mergeCell ref="L137:L140"/>
    <mergeCell ref="V141:V144"/>
    <mergeCell ref="W141:W144"/>
    <mergeCell ref="Z141:Z144"/>
    <mergeCell ref="AQ141:AQ144"/>
    <mergeCell ref="A145:A148"/>
    <mergeCell ref="B145:B148"/>
    <mergeCell ref="C145:C148"/>
    <mergeCell ref="D145:D148"/>
    <mergeCell ref="E145:E148"/>
    <mergeCell ref="F145:F148"/>
    <mergeCell ref="P141:P144"/>
    <mergeCell ref="Q141:Q144"/>
    <mergeCell ref="R141:R144"/>
    <mergeCell ref="S141:S144"/>
    <mergeCell ref="T141:T144"/>
    <mergeCell ref="U141:U144"/>
    <mergeCell ref="J141:J144"/>
    <mergeCell ref="K141:K144"/>
    <mergeCell ref="L141:L144"/>
    <mergeCell ref="M141:M144"/>
    <mergeCell ref="N141:N144"/>
    <mergeCell ref="O141:O144"/>
    <mergeCell ref="AQ145:AQ148"/>
    <mergeCell ref="A149:A152"/>
    <mergeCell ref="B149:B152"/>
    <mergeCell ref="C149:C152"/>
    <mergeCell ref="D149:D152"/>
    <mergeCell ref="E149:E152"/>
    <mergeCell ref="F149:F152"/>
    <mergeCell ref="G149:G152"/>
    <mergeCell ref="H149:H152"/>
    <mergeCell ref="I149:I152"/>
    <mergeCell ref="S145:S148"/>
    <mergeCell ref="T145:T148"/>
    <mergeCell ref="U145:U148"/>
    <mergeCell ref="V145:V148"/>
    <mergeCell ref="W145:W148"/>
    <mergeCell ref="Z145:Z148"/>
    <mergeCell ref="M145:M148"/>
    <mergeCell ref="N145:N148"/>
    <mergeCell ref="O145:O148"/>
    <mergeCell ref="P145:P148"/>
    <mergeCell ref="Q145:Q148"/>
    <mergeCell ref="R145:R148"/>
    <mergeCell ref="G145:G148"/>
    <mergeCell ref="H145:H148"/>
    <mergeCell ref="I145:I148"/>
    <mergeCell ref="J145:J148"/>
    <mergeCell ref="K145:K148"/>
    <mergeCell ref="L145:L148"/>
    <mergeCell ref="V149:V152"/>
    <mergeCell ref="W149:W152"/>
    <mergeCell ref="Z149:Z152"/>
    <mergeCell ref="AQ149:AQ152"/>
    <mergeCell ref="A153:A156"/>
    <mergeCell ref="B153:B156"/>
    <mergeCell ref="C153:C156"/>
    <mergeCell ref="D153:D156"/>
    <mergeCell ref="E153:E156"/>
    <mergeCell ref="F153:F156"/>
    <mergeCell ref="P149:P152"/>
    <mergeCell ref="Q149:Q152"/>
    <mergeCell ref="R149:R152"/>
    <mergeCell ref="S149:S152"/>
    <mergeCell ref="T149:T152"/>
    <mergeCell ref="U149:U152"/>
    <mergeCell ref="J149:J152"/>
    <mergeCell ref="K149:K152"/>
    <mergeCell ref="L149:L152"/>
    <mergeCell ref="M149:M152"/>
    <mergeCell ref="N149:N152"/>
    <mergeCell ref="O149:O152"/>
    <mergeCell ref="AQ153:AQ156"/>
    <mergeCell ref="A157:A162"/>
    <mergeCell ref="B157:B162"/>
    <mergeCell ref="C157:C162"/>
    <mergeCell ref="D157:D162"/>
    <mergeCell ref="E157:E162"/>
    <mergeCell ref="F157:F162"/>
    <mergeCell ref="G157:G162"/>
    <mergeCell ref="H157:H162"/>
    <mergeCell ref="I157:I162"/>
    <mergeCell ref="S153:S156"/>
    <mergeCell ref="T153:T156"/>
    <mergeCell ref="U153:U156"/>
    <mergeCell ref="V153:V156"/>
    <mergeCell ref="W153:W156"/>
    <mergeCell ref="Z153:Z156"/>
    <mergeCell ref="M153:M156"/>
    <mergeCell ref="N153:N156"/>
    <mergeCell ref="O153:O156"/>
    <mergeCell ref="P153:P156"/>
    <mergeCell ref="Q153:Q156"/>
    <mergeCell ref="R153:R156"/>
    <mergeCell ref="G153:G156"/>
    <mergeCell ref="H153:H156"/>
    <mergeCell ref="I153:I156"/>
    <mergeCell ref="J153:J156"/>
    <mergeCell ref="K153:K156"/>
    <mergeCell ref="L153:L156"/>
    <mergeCell ref="V157:V162"/>
    <mergeCell ref="W157:W162"/>
    <mergeCell ref="Z157:Z162"/>
    <mergeCell ref="AL157:AL162"/>
    <mergeCell ref="AQ157:AQ162"/>
    <mergeCell ref="A165:A166"/>
    <mergeCell ref="B165:B166"/>
    <mergeCell ref="C165:C166"/>
    <mergeCell ref="D165:D166"/>
    <mergeCell ref="E165:E166"/>
    <mergeCell ref="P157:P162"/>
    <mergeCell ref="Q157:Q162"/>
    <mergeCell ref="R157:R162"/>
    <mergeCell ref="S157:S162"/>
    <mergeCell ref="T157:T162"/>
    <mergeCell ref="U157:U162"/>
    <mergeCell ref="J157:J162"/>
    <mergeCell ref="K157:K162"/>
    <mergeCell ref="L157:L162"/>
    <mergeCell ref="M157:M162"/>
    <mergeCell ref="N157:N162"/>
    <mergeCell ref="O157:O162"/>
    <mergeCell ref="Z165:Z166"/>
    <mergeCell ref="AL165:AL166"/>
    <mergeCell ref="AQ165:AQ166"/>
    <mergeCell ref="A167:A168"/>
    <mergeCell ref="B167:B168"/>
    <mergeCell ref="C167:C168"/>
    <mergeCell ref="D167:D168"/>
    <mergeCell ref="E167:E168"/>
    <mergeCell ref="F167:F168"/>
    <mergeCell ref="G167:G168"/>
    <mergeCell ref="R165:R166"/>
    <mergeCell ref="S165:S166"/>
    <mergeCell ref="T165:T166"/>
    <mergeCell ref="U165:U166"/>
    <mergeCell ref="V165:V166"/>
    <mergeCell ref="W165:W166"/>
    <mergeCell ref="L165:L166"/>
    <mergeCell ref="M165:M166"/>
    <mergeCell ref="N165:N166"/>
    <mergeCell ref="O165:O166"/>
    <mergeCell ref="P165:P166"/>
    <mergeCell ref="Q165:Q166"/>
    <mergeCell ref="F165:F166"/>
    <mergeCell ref="G165:G166"/>
    <mergeCell ref="H165:H166"/>
    <mergeCell ref="I165:I166"/>
    <mergeCell ref="J165:J166"/>
    <mergeCell ref="K165:K166"/>
    <mergeCell ref="AQ167:AQ168"/>
    <mergeCell ref="A169:A172"/>
    <mergeCell ref="B169:B172"/>
    <mergeCell ref="C169:C172"/>
    <mergeCell ref="D169:D172"/>
    <mergeCell ref="E169:E172"/>
    <mergeCell ref="F169:F172"/>
    <mergeCell ref="G169:G172"/>
    <mergeCell ref="H169:H172"/>
    <mergeCell ref="I169:I172"/>
    <mergeCell ref="T167:T168"/>
    <mergeCell ref="U167:U168"/>
    <mergeCell ref="V167:V168"/>
    <mergeCell ref="W167:W168"/>
    <mergeCell ref="Z167:Z168"/>
    <mergeCell ref="AL167:AL168"/>
    <mergeCell ref="N167:N168"/>
    <mergeCell ref="O167:O168"/>
    <mergeCell ref="P167:P168"/>
    <mergeCell ref="Q167:Q168"/>
    <mergeCell ref="R167:R168"/>
    <mergeCell ref="S167:S168"/>
    <mergeCell ref="H167:H168"/>
    <mergeCell ref="I167:I168"/>
    <mergeCell ref="J167:J168"/>
    <mergeCell ref="K167:K168"/>
    <mergeCell ref="L167:L168"/>
    <mergeCell ref="M167:M168"/>
    <mergeCell ref="V169:V172"/>
    <mergeCell ref="W169:W172"/>
    <mergeCell ref="Z169:Z172"/>
    <mergeCell ref="AL169:AL172"/>
    <mergeCell ref="AQ169:AQ172"/>
    <mergeCell ref="A173:A179"/>
    <mergeCell ref="B173:B179"/>
    <mergeCell ref="C173:C179"/>
    <mergeCell ref="D173:D179"/>
    <mergeCell ref="E173:E179"/>
    <mergeCell ref="P169:P172"/>
    <mergeCell ref="Q169:Q172"/>
    <mergeCell ref="R169:R172"/>
    <mergeCell ref="S169:S172"/>
    <mergeCell ref="T169:T172"/>
    <mergeCell ref="U169:U172"/>
    <mergeCell ref="J169:J172"/>
    <mergeCell ref="K169:K172"/>
    <mergeCell ref="L169:L172"/>
    <mergeCell ref="M169:M172"/>
    <mergeCell ref="N169:N172"/>
    <mergeCell ref="O169:O172"/>
    <mergeCell ref="Z173:Z179"/>
    <mergeCell ref="AL173:AL179"/>
    <mergeCell ref="AQ173:AQ179"/>
    <mergeCell ref="A180:A185"/>
    <mergeCell ref="B180:B185"/>
    <mergeCell ref="C180:C185"/>
    <mergeCell ref="D180:D185"/>
    <mergeCell ref="E180:E185"/>
    <mergeCell ref="F180:F185"/>
    <mergeCell ref="G180:G185"/>
    <mergeCell ref="R173:R179"/>
    <mergeCell ref="S173:S179"/>
    <mergeCell ref="T173:T179"/>
    <mergeCell ref="U173:U179"/>
    <mergeCell ref="V173:V179"/>
    <mergeCell ref="W173:W179"/>
    <mergeCell ref="L173:L179"/>
    <mergeCell ref="M173:M179"/>
    <mergeCell ref="N173:N179"/>
    <mergeCell ref="O173:O179"/>
    <mergeCell ref="P173:P179"/>
    <mergeCell ref="Q173:Q179"/>
    <mergeCell ref="F173:F179"/>
    <mergeCell ref="G173:G179"/>
    <mergeCell ref="H173:H179"/>
    <mergeCell ref="I173:I179"/>
    <mergeCell ref="J173:J179"/>
    <mergeCell ref="K173:K179"/>
    <mergeCell ref="AQ180:AQ185"/>
    <mergeCell ref="A186:A192"/>
    <mergeCell ref="B186:B192"/>
    <mergeCell ref="C186:C192"/>
    <mergeCell ref="D186:D192"/>
    <mergeCell ref="E186:E192"/>
    <mergeCell ref="F186:F192"/>
    <mergeCell ref="G186:G192"/>
    <mergeCell ref="H186:H192"/>
    <mergeCell ref="I186:I192"/>
    <mergeCell ref="T180:T185"/>
    <mergeCell ref="U180:U185"/>
    <mergeCell ref="V180:V185"/>
    <mergeCell ref="W180:W185"/>
    <mergeCell ref="Z180:Z185"/>
    <mergeCell ref="AL180:AL185"/>
    <mergeCell ref="N180:N185"/>
    <mergeCell ref="O180:O185"/>
    <mergeCell ref="P180:P185"/>
    <mergeCell ref="Q180:Q185"/>
    <mergeCell ref="R180:R185"/>
    <mergeCell ref="S180:S185"/>
    <mergeCell ref="H180:H185"/>
    <mergeCell ref="I180:I185"/>
    <mergeCell ref="J180:J185"/>
    <mergeCell ref="K180:K185"/>
    <mergeCell ref="L180:L185"/>
    <mergeCell ref="M180:M185"/>
    <mergeCell ref="V186:V192"/>
    <mergeCell ref="W186:W192"/>
    <mergeCell ref="Z186:Z192"/>
    <mergeCell ref="AL186:AL192"/>
    <mergeCell ref="AQ186:AQ192"/>
    <mergeCell ref="A193:A196"/>
    <mergeCell ref="B193:B196"/>
    <mergeCell ref="C193:C196"/>
    <mergeCell ref="D193:D196"/>
    <mergeCell ref="E193:E196"/>
    <mergeCell ref="P186:P192"/>
    <mergeCell ref="Q186:Q192"/>
    <mergeCell ref="R186:R192"/>
    <mergeCell ref="S186:S192"/>
    <mergeCell ref="T186:T192"/>
    <mergeCell ref="U186:U192"/>
    <mergeCell ref="J186:J192"/>
    <mergeCell ref="K186:K192"/>
    <mergeCell ref="L186:L192"/>
    <mergeCell ref="M186:M192"/>
    <mergeCell ref="N186:N192"/>
    <mergeCell ref="O186:O192"/>
    <mergeCell ref="Z193:Z196"/>
    <mergeCell ref="AL193:AL196"/>
    <mergeCell ref="AQ193:AQ196"/>
    <mergeCell ref="A197:A202"/>
    <mergeCell ref="B197:B202"/>
    <mergeCell ref="C197:C202"/>
    <mergeCell ref="D197:D202"/>
    <mergeCell ref="E197:E202"/>
    <mergeCell ref="F197:F202"/>
    <mergeCell ref="G197:G202"/>
    <mergeCell ref="R193:R196"/>
    <mergeCell ref="S193:S196"/>
    <mergeCell ref="T193:T196"/>
    <mergeCell ref="U193:U196"/>
    <mergeCell ref="V193:V196"/>
    <mergeCell ref="W193:W196"/>
    <mergeCell ref="L193:L196"/>
    <mergeCell ref="M193:M196"/>
    <mergeCell ref="N193:N196"/>
    <mergeCell ref="O193:O196"/>
    <mergeCell ref="P193:P196"/>
    <mergeCell ref="Q193:Q196"/>
    <mergeCell ref="F193:F196"/>
    <mergeCell ref="G193:G196"/>
    <mergeCell ref="H193:H196"/>
    <mergeCell ref="I193:I196"/>
    <mergeCell ref="J193:J196"/>
    <mergeCell ref="K193:K196"/>
    <mergeCell ref="AQ197:AQ202"/>
    <mergeCell ref="A203:A206"/>
    <mergeCell ref="B203:B206"/>
    <mergeCell ref="C203:C206"/>
    <mergeCell ref="D203:D206"/>
    <mergeCell ref="E203:E206"/>
    <mergeCell ref="F203:F206"/>
    <mergeCell ref="G203:G206"/>
    <mergeCell ref="H203:H206"/>
    <mergeCell ref="I203:I206"/>
    <mergeCell ref="T197:T202"/>
    <mergeCell ref="U197:U202"/>
    <mergeCell ref="V197:V202"/>
    <mergeCell ref="W197:W202"/>
    <mergeCell ref="Z197:Z202"/>
    <mergeCell ref="AL197:AL202"/>
    <mergeCell ref="N197:N202"/>
    <mergeCell ref="O197:O202"/>
    <mergeCell ref="P197:P202"/>
    <mergeCell ref="Q197:Q202"/>
    <mergeCell ref="R197:R202"/>
    <mergeCell ref="S197:S202"/>
    <mergeCell ref="H197:H202"/>
    <mergeCell ref="I197:I202"/>
    <mergeCell ref="J197:J202"/>
    <mergeCell ref="K197:K202"/>
    <mergeCell ref="L197:L202"/>
    <mergeCell ref="M197:M202"/>
    <mergeCell ref="V203:V206"/>
    <mergeCell ref="W203:W206"/>
    <mergeCell ref="Z203:Z206"/>
    <mergeCell ref="AQ203:AQ206"/>
    <mergeCell ref="A207:A209"/>
    <mergeCell ref="B207:B209"/>
    <mergeCell ref="C207:C209"/>
    <mergeCell ref="D207:D209"/>
    <mergeCell ref="E207:E209"/>
    <mergeCell ref="F207:F209"/>
    <mergeCell ref="P203:P206"/>
    <mergeCell ref="Q203:Q206"/>
    <mergeCell ref="R203:R206"/>
    <mergeCell ref="S203:S206"/>
    <mergeCell ref="T203:T206"/>
    <mergeCell ref="U203:U206"/>
    <mergeCell ref="J203:J206"/>
    <mergeCell ref="K203:K206"/>
    <mergeCell ref="L203:L206"/>
    <mergeCell ref="M203:M206"/>
    <mergeCell ref="N203:N206"/>
    <mergeCell ref="O203:O206"/>
    <mergeCell ref="AQ207:AQ209"/>
    <mergeCell ref="A210:A213"/>
    <mergeCell ref="B210:B213"/>
    <mergeCell ref="C210:C213"/>
    <mergeCell ref="D210:D213"/>
    <mergeCell ref="E210:E213"/>
    <mergeCell ref="F210:F213"/>
    <mergeCell ref="G210:G213"/>
    <mergeCell ref="H210:H213"/>
    <mergeCell ref="I210:I213"/>
    <mergeCell ref="S207:S209"/>
    <mergeCell ref="T207:T209"/>
    <mergeCell ref="U207:U209"/>
    <mergeCell ref="V207:V209"/>
    <mergeCell ref="W207:W209"/>
    <mergeCell ref="Z207:Z209"/>
    <mergeCell ref="M207:M209"/>
    <mergeCell ref="N207:N209"/>
    <mergeCell ref="O207:O209"/>
    <mergeCell ref="P207:P209"/>
    <mergeCell ref="Q207:Q209"/>
    <mergeCell ref="R207:R209"/>
    <mergeCell ref="G207:G209"/>
    <mergeCell ref="H207:H209"/>
    <mergeCell ref="I207:I209"/>
    <mergeCell ref="J207:J209"/>
    <mergeCell ref="K207:K209"/>
    <mergeCell ref="L207:L209"/>
    <mergeCell ref="V210:V213"/>
    <mergeCell ref="W210:W213"/>
    <mergeCell ref="Z210:Z213"/>
    <mergeCell ref="AQ210:AQ213"/>
    <mergeCell ref="A214:A216"/>
    <mergeCell ref="B214:B216"/>
    <mergeCell ref="C214:C216"/>
    <mergeCell ref="D214:D216"/>
    <mergeCell ref="E214:E216"/>
    <mergeCell ref="F214:F216"/>
    <mergeCell ref="P210:P213"/>
    <mergeCell ref="Q210:Q213"/>
    <mergeCell ref="R210:R213"/>
    <mergeCell ref="S210:S213"/>
    <mergeCell ref="T210:T213"/>
    <mergeCell ref="U210:U213"/>
    <mergeCell ref="J210:J213"/>
    <mergeCell ref="K210:K213"/>
    <mergeCell ref="L210:L213"/>
    <mergeCell ref="M210:M213"/>
    <mergeCell ref="N210:N213"/>
    <mergeCell ref="O210:O213"/>
    <mergeCell ref="AL214:AL216"/>
    <mergeCell ref="AQ214:AQ216"/>
    <mergeCell ref="A217:A219"/>
    <mergeCell ref="B217:B219"/>
    <mergeCell ref="C217:C219"/>
    <mergeCell ref="D217:D219"/>
    <mergeCell ref="E217:E219"/>
    <mergeCell ref="F217:F219"/>
    <mergeCell ref="G217:G219"/>
    <mergeCell ref="H217:H219"/>
    <mergeCell ref="S214:S216"/>
    <mergeCell ref="T214:T216"/>
    <mergeCell ref="U214:U216"/>
    <mergeCell ref="V214:V216"/>
    <mergeCell ref="W214:W216"/>
    <mergeCell ref="Z214:Z216"/>
    <mergeCell ref="M214:M216"/>
    <mergeCell ref="N214:N216"/>
    <mergeCell ref="O214:O216"/>
    <mergeCell ref="P214:P216"/>
    <mergeCell ref="Q214:Q216"/>
    <mergeCell ref="R214:R216"/>
    <mergeCell ref="G214:G216"/>
    <mergeCell ref="H214:H216"/>
    <mergeCell ref="I214:I216"/>
    <mergeCell ref="J214:J216"/>
    <mergeCell ref="K214:K216"/>
    <mergeCell ref="L214:L216"/>
    <mergeCell ref="E220:E227"/>
    <mergeCell ref="F220:F227"/>
    <mergeCell ref="U217:U219"/>
    <mergeCell ref="V217:V219"/>
    <mergeCell ref="W217:W219"/>
    <mergeCell ref="Z217:Z219"/>
    <mergeCell ref="AL217:AL219"/>
    <mergeCell ref="AQ217:AQ219"/>
    <mergeCell ref="O217:O219"/>
    <mergeCell ref="P217:P219"/>
    <mergeCell ref="Q217:Q219"/>
    <mergeCell ref="R217:R219"/>
    <mergeCell ref="S217:S219"/>
    <mergeCell ref="T217:T219"/>
    <mergeCell ref="I217:I219"/>
    <mergeCell ref="J217:J219"/>
    <mergeCell ref="K217:K219"/>
    <mergeCell ref="L217:L219"/>
    <mergeCell ref="M217:M219"/>
    <mergeCell ref="N217:N219"/>
    <mergeCell ref="AL220:AL227"/>
    <mergeCell ref="AQ220:AQ227"/>
    <mergeCell ref="A228:A235"/>
    <mergeCell ref="B228:B235"/>
    <mergeCell ref="C228:C235"/>
    <mergeCell ref="D228:D235"/>
    <mergeCell ref="E228:E235"/>
    <mergeCell ref="F228:F235"/>
    <mergeCell ref="G228:G235"/>
    <mergeCell ref="H228:H235"/>
    <mergeCell ref="S220:S227"/>
    <mergeCell ref="T220:T227"/>
    <mergeCell ref="U220:U227"/>
    <mergeCell ref="V220:V227"/>
    <mergeCell ref="W220:W227"/>
    <mergeCell ref="Z220:Z227"/>
    <mergeCell ref="M220:M227"/>
    <mergeCell ref="N220:N227"/>
    <mergeCell ref="O220:O227"/>
    <mergeCell ref="P220:P227"/>
    <mergeCell ref="Q220:Q227"/>
    <mergeCell ref="R220:R227"/>
    <mergeCell ref="G220:G227"/>
    <mergeCell ref="H220:H227"/>
    <mergeCell ref="I220:I227"/>
    <mergeCell ref="J220:J227"/>
    <mergeCell ref="K220:K227"/>
    <mergeCell ref="L220:L227"/>
    <mergeCell ref="A220:A227"/>
    <mergeCell ref="B220:B227"/>
    <mergeCell ref="C220:C227"/>
    <mergeCell ref="D220:D227"/>
    <mergeCell ref="E236:E243"/>
    <mergeCell ref="F236:F243"/>
    <mergeCell ref="U228:U235"/>
    <mergeCell ref="V228:V235"/>
    <mergeCell ref="W228:W235"/>
    <mergeCell ref="Z228:Z235"/>
    <mergeCell ref="AL228:AL235"/>
    <mergeCell ref="AQ228:AQ235"/>
    <mergeCell ref="O228:O235"/>
    <mergeCell ref="P228:P235"/>
    <mergeCell ref="Q228:Q235"/>
    <mergeCell ref="R228:R235"/>
    <mergeCell ref="S228:S235"/>
    <mergeCell ref="T228:T235"/>
    <mergeCell ref="I228:I235"/>
    <mergeCell ref="J228:J235"/>
    <mergeCell ref="K228:K235"/>
    <mergeCell ref="L228:L235"/>
    <mergeCell ref="M228:M235"/>
    <mergeCell ref="N228:N235"/>
    <mergeCell ref="AL236:AL243"/>
    <mergeCell ref="AQ236:AQ243"/>
    <mergeCell ref="A244:A251"/>
    <mergeCell ref="B244:B251"/>
    <mergeCell ref="C244:C251"/>
    <mergeCell ref="D244:D251"/>
    <mergeCell ref="E244:E251"/>
    <mergeCell ref="F244:F251"/>
    <mergeCell ref="G244:G251"/>
    <mergeCell ref="H244:H251"/>
    <mergeCell ref="S236:S243"/>
    <mergeCell ref="T236:T243"/>
    <mergeCell ref="U236:U243"/>
    <mergeCell ref="V236:V243"/>
    <mergeCell ref="W236:W243"/>
    <mergeCell ref="Z236:Z243"/>
    <mergeCell ref="M236:M243"/>
    <mergeCell ref="N236:N243"/>
    <mergeCell ref="O236:O243"/>
    <mergeCell ref="P236:P243"/>
    <mergeCell ref="Q236:Q243"/>
    <mergeCell ref="R236:R243"/>
    <mergeCell ref="G236:G243"/>
    <mergeCell ref="H236:H243"/>
    <mergeCell ref="I236:I243"/>
    <mergeCell ref="J236:J243"/>
    <mergeCell ref="K236:K243"/>
    <mergeCell ref="L236:L243"/>
    <mergeCell ref="A236:A243"/>
    <mergeCell ref="B236:B243"/>
    <mergeCell ref="C236:C243"/>
    <mergeCell ref="D236:D243"/>
    <mergeCell ref="E252:E257"/>
    <mergeCell ref="F252:F257"/>
    <mergeCell ref="U244:U251"/>
    <mergeCell ref="V244:V251"/>
    <mergeCell ref="W244:W251"/>
    <mergeCell ref="Z244:Z251"/>
    <mergeCell ref="AL244:AL251"/>
    <mergeCell ref="AQ244:AQ251"/>
    <mergeCell ref="O244:O251"/>
    <mergeCell ref="P244:P251"/>
    <mergeCell ref="Q244:Q251"/>
    <mergeCell ref="R244:R251"/>
    <mergeCell ref="S244:S251"/>
    <mergeCell ref="T244:T251"/>
    <mergeCell ref="I244:I251"/>
    <mergeCell ref="J244:J251"/>
    <mergeCell ref="K244:K251"/>
    <mergeCell ref="L244:L251"/>
    <mergeCell ref="M244:M251"/>
    <mergeCell ref="N244:N251"/>
    <mergeCell ref="AQ252:AQ257"/>
    <mergeCell ref="A258:A263"/>
    <mergeCell ref="B258:B263"/>
    <mergeCell ref="C258:C263"/>
    <mergeCell ref="D258:D263"/>
    <mergeCell ref="E258:E263"/>
    <mergeCell ref="F258:F263"/>
    <mergeCell ref="G258:G263"/>
    <mergeCell ref="H258:H263"/>
    <mergeCell ref="I258:I263"/>
    <mergeCell ref="S252:S257"/>
    <mergeCell ref="T252:T257"/>
    <mergeCell ref="U252:U257"/>
    <mergeCell ref="V252:V257"/>
    <mergeCell ref="W252:W257"/>
    <mergeCell ref="Z252:Z257"/>
    <mergeCell ref="M252:M257"/>
    <mergeCell ref="N252:N257"/>
    <mergeCell ref="O252:O257"/>
    <mergeCell ref="P252:P257"/>
    <mergeCell ref="Q252:Q257"/>
    <mergeCell ref="R252:R257"/>
    <mergeCell ref="G252:G257"/>
    <mergeCell ref="H252:H257"/>
    <mergeCell ref="I252:I257"/>
    <mergeCell ref="J252:J257"/>
    <mergeCell ref="K252:K257"/>
    <mergeCell ref="L252:L257"/>
    <mergeCell ref="A252:A257"/>
    <mergeCell ref="B252:B257"/>
    <mergeCell ref="C252:C257"/>
    <mergeCell ref="D252:D257"/>
    <mergeCell ref="V258:V263"/>
    <mergeCell ref="W258:W263"/>
    <mergeCell ref="Z258:Z263"/>
    <mergeCell ref="AQ258:AQ263"/>
    <mergeCell ref="A264:A269"/>
    <mergeCell ref="B264:B269"/>
    <mergeCell ref="C264:C269"/>
    <mergeCell ref="D264:D269"/>
    <mergeCell ref="E264:E269"/>
    <mergeCell ref="F264:F269"/>
    <mergeCell ref="P258:P263"/>
    <mergeCell ref="Q258:Q263"/>
    <mergeCell ref="R258:R263"/>
    <mergeCell ref="S258:S263"/>
    <mergeCell ref="T258:T263"/>
    <mergeCell ref="U258:U263"/>
    <mergeCell ref="J258:J263"/>
    <mergeCell ref="K258:K263"/>
    <mergeCell ref="L258:L263"/>
    <mergeCell ref="M258:M263"/>
    <mergeCell ref="N258:N263"/>
    <mergeCell ref="O258:O263"/>
    <mergeCell ref="AQ264:AQ269"/>
    <mergeCell ref="A270:A275"/>
    <mergeCell ref="B270:B275"/>
    <mergeCell ref="C270:C275"/>
    <mergeCell ref="D270:D275"/>
    <mergeCell ref="E270:E275"/>
    <mergeCell ref="F270:F275"/>
    <mergeCell ref="G270:G275"/>
    <mergeCell ref="H270:H275"/>
    <mergeCell ref="I270:I275"/>
    <mergeCell ref="S264:S269"/>
    <mergeCell ref="T264:T269"/>
    <mergeCell ref="U264:U269"/>
    <mergeCell ref="V264:V269"/>
    <mergeCell ref="W264:W269"/>
    <mergeCell ref="Z264:Z269"/>
    <mergeCell ref="M264:M269"/>
    <mergeCell ref="N264:N269"/>
    <mergeCell ref="O264:O269"/>
    <mergeCell ref="P264:P269"/>
    <mergeCell ref="Q264:Q269"/>
    <mergeCell ref="R264:R269"/>
    <mergeCell ref="G264:G269"/>
    <mergeCell ref="H264:H269"/>
    <mergeCell ref="I264:I269"/>
    <mergeCell ref="J264:J269"/>
    <mergeCell ref="K264:K269"/>
    <mergeCell ref="L264:L269"/>
    <mergeCell ref="V270:V275"/>
    <mergeCell ref="W270:W275"/>
    <mergeCell ref="Z270:Z275"/>
    <mergeCell ref="AQ270:AQ275"/>
    <mergeCell ref="A276:A280"/>
    <mergeCell ref="B276:B280"/>
    <mergeCell ref="C276:C280"/>
    <mergeCell ref="D276:D280"/>
    <mergeCell ref="E276:E280"/>
    <mergeCell ref="F276:F280"/>
    <mergeCell ref="P270:P275"/>
    <mergeCell ref="Q270:Q275"/>
    <mergeCell ref="R270:R275"/>
    <mergeCell ref="S270:S275"/>
    <mergeCell ref="T270:T275"/>
    <mergeCell ref="U270:U275"/>
    <mergeCell ref="J270:J275"/>
    <mergeCell ref="K270:K275"/>
    <mergeCell ref="L270:L275"/>
    <mergeCell ref="M270:M275"/>
    <mergeCell ref="N270:N275"/>
    <mergeCell ref="O270:O275"/>
    <mergeCell ref="AQ276:AQ280"/>
    <mergeCell ref="A281:A285"/>
    <mergeCell ref="B281:B285"/>
    <mergeCell ref="C281:C285"/>
    <mergeCell ref="D281:D285"/>
    <mergeCell ref="E281:E285"/>
    <mergeCell ref="F281:F285"/>
    <mergeCell ref="G281:G285"/>
    <mergeCell ref="H281:H285"/>
    <mergeCell ref="I281:I285"/>
    <mergeCell ref="S276:S280"/>
    <mergeCell ref="T276:T280"/>
    <mergeCell ref="U276:U280"/>
    <mergeCell ref="V276:V280"/>
    <mergeCell ref="W276:W280"/>
    <mergeCell ref="Z276:Z280"/>
    <mergeCell ref="M276:M280"/>
    <mergeCell ref="N276:N280"/>
    <mergeCell ref="O276:O280"/>
    <mergeCell ref="P276:P280"/>
    <mergeCell ref="Q276:Q280"/>
    <mergeCell ref="R276:R280"/>
    <mergeCell ref="G276:G280"/>
    <mergeCell ref="H276:H280"/>
    <mergeCell ref="I276:I280"/>
    <mergeCell ref="J276:J280"/>
    <mergeCell ref="K276:K280"/>
    <mergeCell ref="L276:L280"/>
    <mergeCell ref="V281:V285"/>
    <mergeCell ref="W281:W285"/>
    <mergeCell ref="Z281:Z285"/>
    <mergeCell ref="AQ281:AQ285"/>
    <mergeCell ref="A286:A291"/>
    <mergeCell ref="B286:B291"/>
    <mergeCell ref="C286:C291"/>
    <mergeCell ref="D286:D291"/>
    <mergeCell ref="E286:E291"/>
    <mergeCell ref="F286:F291"/>
    <mergeCell ref="P281:P285"/>
    <mergeCell ref="Q281:Q285"/>
    <mergeCell ref="R281:R285"/>
    <mergeCell ref="S281:S285"/>
    <mergeCell ref="T281:T285"/>
    <mergeCell ref="U281:U285"/>
    <mergeCell ref="J281:J285"/>
    <mergeCell ref="K281:K285"/>
    <mergeCell ref="L281:L285"/>
    <mergeCell ref="M281:M285"/>
    <mergeCell ref="N281:N285"/>
    <mergeCell ref="O281:O285"/>
    <mergeCell ref="AQ286:AQ291"/>
    <mergeCell ref="A292:A297"/>
    <mergeCell ref="B292:B297"/>
    <mergeCell ref="C292:C297"/>
    <mergeCell ref="D292:D297"/>
    <mergeCell ref="E292:E297"/>
    <mergeCell ref="F292:F297"/>
    <mergeCell ref="G292:G297"/>
    <mergeCell ref="H292:H297"/>
    <mergeCell ref="I292:I297"/>
    <mergeCell ref="S286:S291"/>
    <mergeCell ref="T286:T291"/>
    <mergeCell ref="U286:U291"/>
    <mergeCell ref="V286:V291"/>
    <mergeCell ref="W286:W291"/>
    <mergeCell ref="Z286:Z291"/>
    <mergeCell ref="M286:M291"/>
    <mergeCell ref="N286:N291"/>
    <mergeCell ref="O286:O291"/>
    <mergeCell ref="P286:P291"/>
    <mergeCell ref="Q286:Q291"/>
    <mergeCell ref="R286:R291"/>
    <mergeCell ref="G286:G291"/>
    <mergeCell ref="H286:H291"/>
    <mergeCell ref="I286:I291"/>
    <mergeCell ref="J286:J291"/>
    <mergeCell ref="K286:K291"/>
    <mergeCell ref="L286:L291"/>
    <mergeCell ref="V292:V297"/>
    <mergeCell ref="W292:W297"/>
    <mergeCell ref="Z292:Z297"/>
    <mergeCell ref="AQ292:AQ297"/>
    <mergeCell ref="A298:A303"/>
    <mergeCell ref="B298:B303"/>
    <mergeCell ref="C298:C303"/>
    <mergeCell ref="D298:D303"/>
    <mergeCell ref="E298:E303"/>
    <mergeCell ref="F298:F303"/>
    <mergeCell ref="P292:P297"/>
    <mergeCell ref="Q292:Q297"/>
    <mergeCell ref="R292:R297"/>
    <mergeCell ref="S292:S297"/>
    <mergeCell ref="T292:T297"/>
    <mergeCell ref="U292:U297"/>
    <mergeCell ref="J292:J297"/>
    <mergeCell ref="K292:K297"/>
    <mergeCell ref="L292:L297"/>
    <mergeCell ref="M292:M297"/>
    <mergeCell ref="N292:N297"/>
    <mergeCell ref="O292:O297"/>
    <mergeCell ref="AQ298:AQ303"/>
    <mergeCell ref="A304:A309"/>
    <mergeCell ref="B304:B309"/>
    <mergeCell ref="C304:C309"/>
    <mergeCell ref="D304:D309"/>
    <mergeCell ref="E304:E309"/>
    <mergeCell ref="F304:F309"/>
    <mergeCell ref="G304:G309"/>
    <mergeCell ref="H304:H309"/>
    <mergeCell ref="I304:I309"/>
    <mergeCell ref="S298:S303"/>
    <mergeCell ref="T298:T303"/>
    <mergeCell ref="U298:U303"/>
    <mergeCell ref="V298:V303"/>
    <mergeCell ref="W298:W303"/>
    <mergeCell ref="Z298:Z303"/>
    <mergeCell ref="M298:M303"/>
    <mergeCell ref="N298:N303"/>
    <mergeCell ref="O298:O303"/>
    <mergeCell ref="P298:P303"/>
    <mergeCell ref="Q298:Q303"/>
    <mergeCell ref="R298:R303"/>
    <mergeCell ref="G298:G303"/>
    <mergeCell ref="H298:H303"/>
    <mergeCell ref="I298:I303"/>
    <mergeCell ref="J298:J303"/>
    <mergeCell ref="K298:K303"/>
    <mergeCell ref="L298:L303"/>
    <mergeCell ref="V304:V309"/>
    <mergeCell ref="W304:W309"/>
    <mergeCell ref="Z304:Z309"/>
    <mergeCell ref="AQ304:AQ309"/>
    <mergeCell ref="A310:A312"/>
    <mergeCell ref="B310:B312"/>
    <mergeCell ref="C310:C312"/>
    <mergeCell ref="D310:D312"/>
    <mergeCell ref="E310:E312"/>
    <mergeCell ref="F310:F312"/>
    <mergeCell ref="P304:P309"/>
    <mergeCell ref="Q304:Q309"/>
    <mergeCell ref="R304:R309"/>
    <mergeCell ref="S304:S309"/>
    <mergeCell ref="T304:T309"/>
    <mergeCell ref="U304:U309"/>
    <mergeCell ref="J304:J309"/>
    <mergeCell ref="K304:K309"/>
    <mergeCell ref="L304:L309"/>
    <mergeCell ref="M304:M309"/>
    <mergeCell ref="N304:N309"/>
    <mergeCell ref="O304:O309"/>
    <mergeCell ref="A313:A315"/>
    <mergeCell ref="B313:B315"/>
    <mergeCell ref="C313:C315"/>
    <mergeCell ref="D313:D315"/>
    <mergeCell ref="E313:E315"/>
    <mergeCell ref="F313:F315"/>
    <mergeCell ref="Z310:Z312"/>
    <mergeCell ref="AQ310:AQ312"/>
    <mergeCell ref="N311:N312"/>
    <mergeCell ref="O311:O312"/>
    <mergeCell ref="R311:R312"/>
    <mergeCell ref="U311:U312"/>
    <mergeCell ref="V311:V312"/>
    <mergeCell ref="M310:M312"/>
    <mergeCell ref="P310:P312"/>
    <mergeCell ref="Q310:Q312"/>
    <mergeCell ref="S310:S312"/>
    <mergeCell ref="T310:T312"/>
    <mergeCell ref="W310:W312"/>
    <mergeCell ref="G310:G312"/>
    <mergeCell ref="H310:H312"/>
    <mergeCell ref="I310:I312"/>
    <mergeCell ref="J310:J312"/>
    <mergeCell ref="K310:K312"/>
    <mergeCell ref="L310:L312"/>
    <mergeCell ref="Z313:Z315"/>
    <mergeCell ref="AQ313:AQ315"/>
    <mergeCell ref="N314:N315"/>
    <mergeCell ref="O314:O315"/>
    <mergeCell ref="R314:R315"/>
    <mergeCell ref="U314:U315"/>
    <mergeCell ref="V314:V315"/>
    <mergeCell ref="M313:M315"/>
    <mergeCell ref="P313:P315"/>
    <mergeCell ref="Q313:Q315"/>
    <mergeCell ref="S313:S315"/>
    <mergeCell ref="T313:T315"/>
    <mergeCell ref="W313:W315"/>
    <mergeCell ref="G313:G315"/>
    <mergeCell ref="H313:H315"/>
    <mergeCell ref="I313:I315"/>
    <mergeCell ref="J313:J315"/>
    <mergeCell ref="K313:K315"/>
    <mergeCell ref="L313:L315"/>
    <mergeCell ref="A319:A321"/>
    <mergeCell ref="B319:B321"/>
    <mergeCell ref="C319:C321"/>
    <mergeCell ref="D319:D321"/>
    <mergeCell ref="E319:E321"/>
    <mergeCell ref="F319:F321"/>
    <mergeCell ref="Z316:Z318"/>
    <mergeCell ref="AQ316:AQ318"/>
    <mergeCell ref="N317:N318"/>
    <mergeCell ref="O317:O318"/>
    <mergeCell ref="R317:R318"/>
    <mergeCell ref="U317:U318"/>
    <mergeCell ref="V317:V318"/>
    <mergeCell ref="M316:M318"/>
    <mergeCell ref="P316:P318"/>
    <mergeCell ref="Q316:Q318"/>
    <mergeCell ref="S316:S318"/>
    <mergeCell ref="T316:T318"/>
    <mergeCell ref="W316:W318"/>
    <mergeCell ref="G316:G318"/>
    <mergeCell ref="H316:H318"/>
    <mergeCell ref="I316:I318"/>
    <mergeCell ref="J316:J318"/>
    <mergeCell ref="K316:K318"/>
    <mergeCell ref="L316:L318"/>
    <mergeCell ref="A316:A318"/>
    <mergeCell ref="B316:B318"/>
    <mergeCell ref="C316:C318"/>
    <mergeCell ref="D316:D318"/>
    <mergeCell ref="E316:E318"/>
    <mergeCell ref="F316:F318"/>
    <mergeCell ref="Z319:Z321"/>
    <mergeCell ref="AQ319:AQ321"/>
    <mergeCell ref="N320:N321"/>
    <mergeCell ref="O320:O321"/>
    <mergeCell ref="R320:R321"/>
    <mergeCell ref="U320:U321"/>
    <mergeCell ref="V320:V321"/>
    <mergeCell ref="M319:M321"/>
    <mergeCell ref="P319:P321"/>
    <mergeCell ref="Q319:Q321"/>
    <mergeCell ref="S319:S321"/>
    <mergeCell ref="T319:T321"/>
    <mergeCell ref="W319:W321"/>
    <mergeCell ref="G319:G321"/>
    <mergeCell ref="H319:H321"/>
    <mergeCell ref="I319:I321"/>
    <mergeCell ref="J319:J321"/>
    <mergeCell ref="K319:K321"/>
    <mergeCell ref="L319:L321"/>
    <mergeCell ref="A325:A327"/>
    <mergeCell ref="B325:B327"/>
    <mergeCell ref="C325:C327"/>
    <mergeCell ref="D325:D327"/>
    <mergeCell ref="E325:E327"/>
    <mergeCell ref="F325:F327"/>
    <mergeCell ref="Z322:Z324"/>
    <mergeCell ref="AQ322:AQ324"/>
    <mergeCell ref="N323:N324"/>
    <mergeCell ref="O323:O324"/>
    <mergeCell ref="R323:R324"/>
    <mergeCell ref="U323:U324"/>
    <mergeCell ref="V323:V324"/>
    <mergeCell ref="M322:M324"/>
    <mergeCell ref="P322:P324"/>
    <mergeCell ref="Q322:Q324"/>
    <mergeCell ref="S322:S324"/>
    <mergeCell ref="T322:T324"/>
    <mergeCell ref="W322:W324"/>
    <mergeCell ref="G322:G324"/>
    <mergeCell ref="H322:H324"/>
    <mergeCell ref="I322:I324"/>
    <mergeCell ref="J322:J324"/>
    <mergeCell ref="K322:K324"/>
    <mergeCell ref="L322:L324"/>
    <mergeCell ref="A322:A324"/>
    <mergeCell ref="B322:B324"/>
    <mergeCell ref="C322:C324"/>
    <mergeCell ref="D322:D324"/>
    <mergeCell ref="E322:E324"/>
    <mergeCell ref="F322:F324"/>
    <mergeCell ref="E328:E332"/>
    <mergeCell ref="F328:F332"/>
    <mergeCell ref="Z325:Z327"/>
    <mergeCell ref="AQ325:AQ327"/>
    <mergeCell ref="N326:N327"/>
    <mergeCell ref="O326:O327"/>
    <mergeCell ref="R326:R327"/>
    <mergeCell ref="U326:U327"/>
    <mergeCell ref="V326:V327"/>
    <mergeCell ref="M325:M327"/>
    <mergeCell ref="P325:P327"/>
    <mergeCell ref="Q325:Q327"/>
    <mergeCell ref="S325:S327"/>
    <mergeCell ref="T325:T327"/>
    <mergeCell ref="W325:W327"/>
    <mergeCell ref="G325:G327"/>
    <mergeCell ref="H325:H327"/>
    <mergeCell ref="I325:I327"/>
    <mergeCell ref="J325:J327"/>
    <mergeCell ref="K325:K327"/>
    <mergeCell ref="L325:L327"/>
    <mergeCell ref="AQ328:AQ332"/>
    <mergeCell ref="A333:A337"/>
    <mergeCell ref="B333:B337"/>
    <mergeCell ref="C333:C337"/>
    <mergeCell ref="D333:D337"/>
    <mergeCell ref="E333:E337"/>
    <mergeCell ref="F333:F337"/>
    <mergeCell ref="G333:G337"/>
    <mergeCell ref="H333:H337"/>
    <mergeCell ref="I333:I337"/>
    <mergeCell ref="S328:S332"/>
    <mergeCell ref="T328:T332"/>
    <mergeCell ref="U328:U332"/>
    <mergeCell ref="V328:V332"/>
    <mergeCell ref="W328:W332"/>
    <mergeCell ref="Z328:Z332"/>
    <mergeCell ref="M328:M332"/>
    <mergeCell ref="N328:N332"/>
    <mergeCell ref="O328:O332"/>
    <mergeCell ref="P328:P332"/>
    <mergeCell ref="Q328:Q332"/>
    <mergeCell ref="R328:R332"/>
    <mergeCell ref="G328:G332"/>
    <mergeCell ref="H328:H332"/>
    <mergeCell ref="I328:I332"/>
    <mergeCell ref="J328:J332"/>
    <mergeCell ref="K328:K332"/>
    <mergeCell ref="L328:L332"/>
    <mergeCell ref="A328:A332"/>
    <mergeCell ref="B328:B332"/>
    <mergeCell ref="C328:C332"/>
    <mergeCell ref="D328:D332"/>
    <mergeCell ref="V333:V337"/>
    <mergeCell ref="W333:W337"/>
    <mergeCell ref="Z333:Z337"/>
    <mergeCell ref="AQ333:AQ337"/>
    <mergeCell ref="A338:A342"/>
    <mergeCell ref="B338:B342"/>
    <mergeCell ref="C338:C342"/>
    <mergeCell ref="D338:D342"/>
    <mergeCell ref="E338:E342"/>
    <mergeCell ref="F338:F342"/>
    <mergeCell ref="P333:P337"/>
    <mergeCell ref="Q333:Q337"/>
    <mergeCell ref="R333:R337"/>
    <mergeCell ref="S333:S337"/>
    <mergeCell ref="T333:T337"/>
    <mergeCell ref="U333:U337"/>
    <mergeCell ref="J333:J337"/>
    <mergeCell ref="K333:K337"/>
    <mergeCell ref="L333:L337"/>
    <mergeCell ref="M333:M337"/>
    <mergeCell ref="N333:N337"/>
    <mergeCell ref="O333:O337"/>
    <mergeCell ref="AQ338:AQ342"/>
    <mergeCell ref="A343:A352"/>
    <mergeCell ref="B343:B352"/>
    <mergeCell ref="C343:C352"/>
    <mergeCell ref="D343:D352"/>
    <mergeCell ref="E343:E352"/>
    <mergeCell ref="F343:F352"/>
    <mergeCell ref="G343:G352"/>
    <mergeCell ref="H343:H352"/>
    <mergeCell ref="I343:I352"/>
    <mergeCell ref="S338:S342"/>
    <mergeCell ref="T338:T342"/>
    <mergeCell ref="U338:U342"/>
    <mergeCell ref="V338:V342"/>
    <mergeCell ref="W338:W342"/>
    <mergeCell ref="Z338:Z342"/>
    <mergeCell ref="M338:M342"/>
    <mergeCell ref="N338:N342"/>
    <mergeCell ref="O338:O342"/>
    <mergeCell ref="P338:P342"/>
    <mergeCell ref="Q338:Q342"/>
    <mergeCell ref="R338:R342"/>
    <mergeCell ref="G338:G342"/>
    <mergeCell ref="H338:H342"/>
    <mergeCell ref="I338:I342"/>
    <mergeCell ref="J338:J342"/>
    <mergeCell ref="K338:K342"/>
    <mergeCell ref="L338:L342"/>
    <mergeCell ref="V343:V352"/>
    <mergeCell ref="W343:W352"/>
    <mergeCell ref="Z343:Z352"/>
    <mergeCell ref="AQ343:AQ352"/>
    <mergeCell ref="A353:A360"/>
    <mergeCell ref="B353:B360"/>
    <mergeCell ref="C353:C360"/>
    <mergeCell ref="D353:D360"/>
    <mergeCell ref="E353:E360"/>
    <mergeCell ref="F353:F360"/>
    <mergeCell ref="P343:P352"/>
    <mergeCell ref="Q343:Q352"/>
    <mergeCell ref="R343:R352"/>
    <mergeCell ref="S343:S352"/>
    <mergeCell ref="T343:T352"/>
    <mergeCell ref="U343:U352"/>
    <mergeCell ref="J343:J352"/>
    <mergeCell ref="K343:K352"/>
    <mergeCell ref="L343:L352"/>
    <mergeCell ref="M343:M352"/>
    <mergeCell ref="N343:N352"/>
    <mergeCell ref="O343:O352"/>
    <mergeCell ref="AQ353:AQ360"/>
    <mergeCell ref="A361:A368"/>
    <mergeCell ref="B361:B368"/>
    <mergeCell ref="C361:C368"/>
    <mergeCell ref="D361:D368"/>
    <mergeCell ref="E361:E368"/>
    <mergeCell ref="F361:F368"/>
    <mergeCell ref="G361:G368"/>
    <mergeCell ref="H361:H368"/>
    <mergeCell ref="I361:I368"/>
    <mergeCell ref="S353:S360"/>
    <mergeCell ref="T353:T360"/>
    <mergeCell ref="U353:U360"/>
    <mergeCell ref="V353:V360"/>
    <mergeCell ref="W353:W360"/>
    <mergeCell ref="Z353:Z360"/>
    <mergeCell ref="M353:M360"/>
    <mergeCell ref="N353:N360"/>
    <mergeCell ref="O353:O360"/>
    <mergeCell ref="P353:P360"/>
    <mergeCell ref="Q353:Q360"/>
    <mergeCell ref="R353:R360"/>
    <mergeCell ref="G353:G360"/>
    <mergeCell ref="H353:H360"/>
    <mergeCell ref="I353:I360"/>
    <mergeCell ref="J353:J360"/>
    <mergeCell ref="K353:K360"/>
    <mergeCell ref="L353:L360"/>
    <mergeCell ref="V361:V368"/>
    <mergeCell ref="W361:W368"/>
    <mergeCell ref="Z361:Z368"/>
    <mergeCell ref="AQ361:AQ368"/>
    <mergeCell ref="A369:A376"/>
    <mergeCell ref="B369:B376"/>
    <mergeCell ref="C369:C376"/>
    <mergeCell ref="D369:D376"/>
    <mergeCell ref="E369:E376"/>
    <mergeCell ref="F369:F376"/>
    <mergeCell ref="P361:P368"/>
    <mergeCell ref="Q361:Q368"/>
    <mergeCell ref="R361:R368"/>
    <mergeCell ref="S361:S368"/>
    <mergeCell ref="T361:T368"/>
    <mergeCell ref="U361:U368"/>
    <mergeCell ref="J361:J368"/>
    <mergeCell ref="K361:K368"/>
    <mergeCell ref="L361:L368"/>
    <mergeCell ref="M361:M368"/>
    <mergeCell ref="N361:N368"/>
    <mergeCell ref="O361:O368"/>
    <mergeCell ref="AQ369:AQ376"/>
    <mergeCell ref="A377:A380"/>
    <mergeCell ref="B377:B380"/>
    <mergeCell ref="C377:C380"/>
    <mergeCell ref="D377:D380"/>
    <mergeCell ref="E377:E380"/>
    <mergeCell ref="F377:F380"/>
    <mergeCell ref="G377:G380"/>
    <mergeCell ref="H377:H380"/>
    <mergeCell ref="I377:I380"/>
    <mergeCell ref="S369:S376"/>
    <mergeCell ref="T369:T376"/>
    <mergeCell ref="U369:U376"/>
    <mergeCell ref="V369:V376"/>
    <mergeCell ref="W369:W376"/>
    <mergeCell ref="Z369:Z376"/>
    <mergeCell ref="M369:M376"/>
    <mergeCell ref="N369:N376"/>
    <mergeCell ref="O369:O376"/>
    <mergeCell ref="P369:P376"/>
    <mergeCell ref="Q369:Q376"/>
    <mergeCell ref="R369:R376"/>
    <mergeCell ref="G369:G376"/>
    <mergeCell ref="H369:H376"/>
    <mergeCell ref="I369:I376"/>
    <mergeCell ref="J369:J376"/>
    <mergeCell ref="K369:K376"/>
    <mergeCell ref="L369:L376"/>
    <mergeCell ref="V377:V380"/>
    <mergeCell ref="W377:W380"/>
    <mergeCell ref="Z377:Z380"/>
    <mergeCell ref="AQ377:AQ380"/>
    <mergeCell ref="A381:A388"/>
    <mergeCell ref="B381:B388"/>
    <mergeCell ref="C381:C388"/>
    <mergeCell ref="D381:D388"/>
    <mergeCell ref="E381:E388"/>
    <mergeCell ref="F381:F388"/>
    <mergeCell ref="P377:P380"/>
    <mergeCell ref="Q377:Q380"/>
    <mergeCell ref="R377:R380"/>
    <mergeCell ref="S377:S380"/>
    <mergeCell ref="T377:T380"/>
    <mergeCell ref="U377:U380"/>
    <mergeCell ref="J377:J380"/>
    <mergeCell ref="K377:K380"/>
    <mergeCell ref="L377:L380"/>
    <mergeCell ref="M377:M380"/>
    <mergeCell ref="N377:N380"/>
    <mergeCell ref="O377:O380"/>
    <mergeCell ref="AQ381:AQ388"/>
    <mergeCell ref="O385:O388"/>
    <mergeCell ref="R385:R388"/>
    <mergeCell ref="V385:V388"/>
    <mergeCell ref="A389:A397"/>
    <mergeCell ref="B389:B397"/>
    <mergeCell ref="C389:C397"/>
    <mergeCell ref="D389:D397"/>
    <mergeCell ref="E389:E397"/>
    <mergeCell ref="F389:F397"/>
    <mergeCell ref="S381:S388"/>
    <mergeCell ref="T381:T388"/>
    <mergeCell ref="U381:U388"/>
    <mergeCell ref="V381:V384"/>
    <mergeCell ref="W381:W388"/>
    <mergeCell ref="Z381:Z388"/>
    <mergeCell ref="M381:M388"/>
    <mergeCell ref="N381:N388"/>
    <mergeCell ref="O381:O384"/>
    <mergeCell ref="P381:P388"/>
    <mergeCell ref="Q381:Q388"/>
    <mergeCell ref="R381:R384"/>
    <mergeCell ref="G381:G388"/>
    <mergeCell ref="H381:H388"/>
    <mergeCell ref="I381:I388"/>
    <mergeCell ref="J381:J388"/>
    <mergeCell ref="K381:K388"/>
    <mergeCell ref="L381:L388"/>
    <mergeCell ref="Z389:Z397"/>
    <mergeCell ref="AQ389:AQ397"/>
    <mergeCell ref="Y393:Y394"/>
    <mergeCell ref="A398:A403"/>
    <mergeCell ref="B398:B403"/>
    <mergeCell ref="C398:C403"/>
    <mergeCell ref="D398:D403"/>
    <mergeCell ref="E398:E403"/>
    <mergeCell ref="F398:F403"/>
    <mergeCell ref="G398:G403"/>
    <mergeCell ref="S389:S397"/>
    <mergeCell ref="T389:T397"/>
    <mergeCell ref="U389:U397"/>
    <mergeCell ref="V389:V397"/>
    <mergeCell ref="W389:W397"/>
    <mergeCell ref="Y389:Y392"/>
    <mergeCell ref="M389:M397"/>
    <mergeCell ref="N389:N397"/>
    <mergeCell ref="O389:O397"/>
    <mergeCell ref="P389:P397"/>
    <mergeCell ref="Q389:Q397"/>
    <mergeCell ref="R389:R397"/>
    <mergeCell ref="G389:G397"/>
    <mergeCell ref="H389:H397"/>
    <mergeCell ref="I389:I397"/>
    <mergeCell ref="J389:J397"/>
    <mergeCell ref="K389:K397"/>
    <mergeCell ref="L389:L397"/>
    <mergeCell ref="E404:E409"/>
    <mergeCell ref="F404:F409"/>
    <mergeCell ref="T398:T403"/>
    <mergeCell ref="U398:U403"/>
    <mergeCell ref="V398:V403"/>
    <mergeCell ref="W398:W403"/>
    <mergeCell ref="Z398:Z403"/>
    <mergeCell ref="AQ398:AQ403"/>
    <mergeCell ref="N398:N403"/>
    <mergeCell ref="O398:O403"/>
    <mergeCell ref="P398:P403"/>
    <mergeCell ref="Q398:Q403"/>
    <mergeCell ref="R398:R403"/>
    <mergeCell ref="S398:S403"/>
    <mergeCell ref="H398:H403"/>
    <mergeCell ref="I398:I403"/>
    <mergeCell ref="J398:J403"/>
    <mergeCell ref="K398:K403"/>
    <mergeCell ref="L398:L403"/>
    <mergeCell ref="M398:M403"/>
    <mergeCell ref="AQ404:AQ409"/>
    <mergeCell ref="A410:A417"/>
    <mergeCell ref="B410:B417"/>
    <mergeCell ref="C410:C417"/>
    <mergeCell ref="D410:D417"/>
    <mergeCell ref="E410:E417"/>
    <mergeCell ref="F410:F417"/>
    <mergeCell ref="G410:G417"/>
    <mergeCell ref="H410:H417"/>
    <mergeCell ref="I410:I417"/>
    <mergeCell ref="S404:S409"/>
    <mergeCell ref="T404:T409"/>
    <mergeCell ref="U404:U409"/>
    <mergeCell ref="V404:V409"/>
    <mergeCell ref="W404:W409"/>
    <mergeCell ref="Z404:Z409"/>
    <mergeCell ref="M404:M409"/>
    <mergeCell ref="N404:N409"/>
    <mergeCell ref="O404:O409"/>
    <mergeCell ref="P404:P409"/>
    <mergeCell ref="Q404:Q409"/>
    <mergeCell ref="R404:R409"/>
    <mergeCell ref="G404:G409"/>
    <mergeCell ref="H404:H409"/>
    <mergeCell ref="I404:I409"/>
    <mergeCell ref="J404:J409"/>
    <mergeCell ref="K404:K409"/>
    <mergeCell ref="L404:L409"/>
    <mergeCell ref="A404:A409"/>
    <mergeCell ref="B404:B409"/>
    <mergeCell ref="C404:C409"/>
    <mergeCell ref="D404:D409"/>
    <mergeCell ref="V410:V417"/>
    <mergeCell ref="W410:W417"/>
    <mergeCell ref="Z410:Z417"/>
    <mergeCell ref="AQ410:AQ417"/>
    <mergeCell ref="A418:A423"/>
    <mergeCell ref="B418:B423"/>
    <mergeCell ref="C418:C423"/>
    <mergeCell ref="D418:D423"/>
    <mergeCell ref="E418:E423"/>
    <mergeCell ref="F418:F423"/>
    <mergeCell ref="P410:P417"/>
    <mergeCell ref="Q410:Q417"/>
    <mergeCell ref="R410:R417"/>
    <mergeCell ref="S410:S417"/>
    <mergeCell ref="T410:T417"/>
    <mergeCell ref="U410:U417"/>
    <mergeCell ref="J410:J417"/>
    <mergeCell ref="K410:K417"/>
    <mergeCell ref="L410:L417"/>
    <mergeCell ref="M410:M417"/>
    <mergeCell ref="N410:N417"/>
    <mergeCell ref="O410:O417"/>
    <mergeCell ref="AQ418:AQ423"/>
    <mergeCell ref="Y419:Y422"/>
    <mergeCell ref="A424:A428"/>
    <mergeCell ref="B424:B428"/>
    <mergeCell ref="C424:C428"/>
    <mergeCell ref="D424:D428"/>
    <mergeCell ref="E424:E428"/>
    <mergeCell ref="F424:F428"/>
    <mergeCell ref="G424:G428"/>
    <mergeCell ref="H424:H428"/>
    <mergeCell ref="S418:S423"/>
    <mergeCell ref="T418:T423"/>
    <mergeCell ref="U418:U423"/>
    <mergeCell ref="V418:V423"/>
    <mergeCell ref="W418:W423"/>
    <mergeCell ref="Z418:Z423"/>
    <mergeCell ref="M418:M423"/>
    <mergeCell ref="N418:N423"/>
    <mergeCell ref="O418:O423"/>
    <mergeCell ref="P418:P423"/>
    <mergeCell ref="Q418:Q423"/>
    <mergeCell ref="R418:R423"/>
    <mergeCell ref="G418:G423"/>
    <mergeCell ref="H418:H423"/>
    <mergeCell ref="I418:I423"/>
    <mergeCell ref="J418:J423"/>
    <mergeCell ref="K418:K423"/>
    <mergeCell ref="L418:L423"/>
    <mergeCell ref="U424:U428"/>
    <mergeCell ref="V424:V428"/>
    <mergeCell ref="W424:W428"/>
    <mergeCell ref="Y424:Y425"/>
    <mergeCell ref="Z424:Z428"/>
    <mergeCell ref="AQ424:AQ428"/>
    <mergeCell ref="Y426:Y428"/>
    <mergeCell ref="O424:O428"/>
    <mergeCell ref="P424:P428"/>
    <mergeCell ref="Q424:Q428"/>
    <mergeCell ref="R424:R428"/>
    <mergeCell ref="S424:S428"/>
    <mergeCell ref="T424:T428"/>
    <mergeCell ref="I424:I428"/>
    <mergeCell ref="J424:J428"/>
    <mergeCell ref="K424:K428"/>
    <mergeCell ref="L424:L428"/>
    <mergeCell ref="M424:M428"/>
    <mergeCell ref="N424:N42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5E88C168AF014CABB2F774E33549CD" ma:contentTypeVersion="8" ma:contentTypeDescription="Create a new document." ma:contentTypeScope="" ma:versionID="06123034283c6eebb903dd31f05c1d98">
  <xsd:schema xmlns:xsd="http://www.w3.org/2001/XMLSchema" xmlns:xs="http://www.w3.org/2001/XMLSchema" xmlns:p="http://schemas.microsoft.com/office/2006/metadata/properties" xmlns:ns2="555ab46e-7eb4-483d-9bf9-65aa9b4bd404" targetNamespace="http://schemas.microsoft.com/office/2006/metadata/properties" ma:root="true" ma:fieldsID="5b5da54774d29fe77173ff3c71e08b74" ns2:_="">
    <xsd:import namespace="555ab46e-7eb4-483d-9bf9-65aa9b4bd40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5ab46e-7eb4-483d-9bf9-65aa9b4bd4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9ED1C97-EABA-41F2-8215-B53BBA8172F7}"/>
</file>

<file path=customXml/itemProps2.xml><?xml version="1.0" encoding="utf-8"?>
<ds:datastoreItem xmlns:ds="http://schemas.openxmlformats.org/officeDocument/2006/customXml" ds:itemID="{81030392-77BC-4C53-85A9-F20B3621F797}"/>
</file>

<file path=customXml/itemProps3.xml><?xml version="1.0" encoding="utf-8"?>
<ds:datastoreItem xmlns:ds="http://schemas.openxmlformats.org/officeDocument/2006/customXml" ds:itemID="{01ACFC3E-E289-43B1-90B6-15BA2E5FDB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Synthesis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王彥誌</dc:creator>
  <cp:lastModifiedBy>George Zalachoris</cp:lastModifiedBy>
  <dcterms:created xsi:type="dcterms:W3CDTF">2021-04-20T21:13:10Z</dcterms:created>
  <dcterms:modified xsi:type="dcterms:W3CDTF">2021-08-09T13:04:50Z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0x010100465E88C168AF014CABB2F774E33549CD</vt:lpwstr>
  </property>
</Properties>
</file>